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OneDrive - CARNET\Desktop\"/>
    </mc:Choice>
  </mc:AlternateContent>
  <xr:revisionPtr revIDLastSave="66" documentId="8_{15B01789-0B05-4FA8-A7EA-0F91EA07795B}" xr6:coauthVersionLast="37" xr6:coauthVersionMax="37" xr10:uidLastSave="{6FE99ED2-08AF-4546-8EB5-278C540140BE}"/>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E325" i="9" s="1"/>
  <c r="F325" i="9"/>
  <c r="H324" i="9"/>
  <c r="G324" i="9"/>
  <c r="F324" i="9"/>
  <c r="H323" i="9"/>
  <c r="E323" i="9" s="1"/>
  <c r="B323" i="9" s="1"/>
  <c r="G323" i="9"/>
  <c r="F323" i="9"/>
  <c r="H322" i="9"/>
  <c r="G322" i="9"/>
  <c r="F322" i="9"/>
  <c r="H321" i="9"/>
  <c r="G321" i="9"/>
  <c r="F321" i="9"/>
  <c r="E321" i="9"/>
  <c r="H320" i="9"/>
  <c r="G320" i="9"/>
  <c r="F320" i="9"/>
  <c r="H319" i="9"/>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E291" i="9"/>
  <c r="B291" i="9" s="1"/>
  <c r="M290" i="9"/>
  <c r="L290" i="9"/>
  <c r="F290" i="9" s="1"/>
  <c r="E290" i="9"/>
  <c r="B290" i="9"/>
  <c r="M289" i="9"/>
  <c r="L289" i="9"/>
  <c r="F289" i="9" s="1"/>
  <c r="E289" i="9"/>
  <c r="M288" i="9"/>
  <c r="L288" i="9"/>
  <c r="F288" i="9"/>
  <c r="E288" i="9"/>
  <c r="M287" i="9"/>
  <c r="L287" i="9"/>
  <c r="F287" i="9" s="1"/>
  <c r="E287" i="9"/>
  <c r="M286" i="9"/>
  <c r="L286" i="9"/>
  <c r="F286" i="9" s="1"/>
  <c r="B286" i="9" s="1"/>
  <c r="E286" i="9"/>
  <c r="M285" i="9"/>
  <c r="L285" i="9"/>
  <c r="F285" i="9" s="1"/>
  <c r="E285" i="9"/>
  <c r="M284" i="9"/>
  <c r="L284" i="9"/>
  <c r="F284" i="9"/>
  <c r="E284" i="9"/>
  <c r="M283" i="9"/>
  <c r="L283" i="9"/>
  <c r="F283" i="9" s="1"/>
  <c r="E283" i="9"/>
  <c r="B283" i="9" s="1"/>
  <c r="M282" i="9"/>
  <c r="L282" i="9"/>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L276" i="9"/>
  <c r="F276" i="9"/>
  <c r="B276" i="9" s="1"/>
  <c r="E276" i="9"/>
  <c r="M275" i="9"/>
  <c r="L275" i="9"/>
  <c r="F275" i="9" s="1"/>
  <c r="E275" i="9"/>
  <c r="B275" i="9" s="1"/>
  <c r="M274" i="9"/>
  <c r="F274" i="9" s="1"/>
  <c r="L274" i="9"/>
  <c r="E274" i="9"/>
  <c r="B274" i="9"/>
  <c r="M273" i="9"/>
  <c r="L273" i="9"/>
  <c r="F273" i="9" s="1"/>
  <c r="E273" i="9"/>
  <c r="B273" i="9" s="1"/>
  <c r="M272" i="9"/>
  <c r="L272" i="9"/>
  <c r="F272" i="9"/>
  <c r="E272" i="9"/>
  <c r="B272" i="9" s="1"/>
  <c r="M271" i="9"/>
  <c r="L271" i="9"/>
  <c r="F271" i="9" s="1"/>
  <c r="E271" i="9"/>
  <c r="M270" i="9"/>
  <c r="L270" i="9"/>
  <c r="F270" i="9" s="1"/>
  <c r="B270" i="9" s="1"/>
  <c r="E270" i="9"/>
  <c r="M269" i="9"/>
  <c r="L269" i="9"/>
  <c r="F269" i="9" s="1"/>
  <c r="E269" i="9"/>
  <c r="M268" i="9"/>
  <c r="L268" i="9"/>
  <c r="F268" i="9"/>
  <c r="B268" i="9" s="1"/>
  <c r="E268" i="9"/>
  <c r="M267" i="9"/>
  <c r="L267" i="9"/>
  <c r="F267" i="9" s="1"/>
  <c r="B267" i="9" s="1"/>
  <c r="E267" i="9"/>
  <c r="M266" i="9"/>
  <c r="L266" i="9"/>
  <c r="E266" i="9"/>
  <c r="M265" i="9"/>
  <c r="L265" i="9"/>
  <c r="F265" i="9"/>
  <c r="E265" i="9"/>
  <c r="B265" i="9" s="1"/>
  <c r="M264" i="9"/>
  <c r="L264" i="9"/>
  <c r="F264" i="9"/>
  <c r="B264" i="9" s="1"/>
  <c r="E264" i="9"/>
  <c r="M263" i="9"/>
  <c r="L263" i="9"/>
  <c r="F263" i="9" s="1"/>
  <c r="B263" i="9" s="1"/>
  <c r="E263" i="9"/>
  <c r="M262" i="9"/>
  <c r="L262" i="9"/>
  <c r="E262" i="9"/>
  <c r="M261" i="9"/>
  <c r="L261" i="9"/>
  <c r="F261" i="9" s="1"/>
  <c r="E261" i="9"/>
  <c r="M260" i="9"/>
  <c r="L260" i="9"/>
  <c r="F260" i="9"/>
  <c r="E260" i="9"/>
  <c r="M259" i="9"/>
  <c r="L259" i="9"/>
  <c r="F259" i="9" s="1"/>
  <c r="B259" i="9" s="1"/>
  <c r="E259" i="9"/>
  <c r="M258" i="9"/>
  <c r="L258" i="9"/>
  <c r="F258" i="9" s="1"/>
  <c r="B258" i="9" s="1"/>
  <c r="E258" i="9"/>
  <c r="M257" i="9"/>
  <c r="L257" i="9"/>
  <c r="F257" i="9" s="1"/>
  <c r="E257" i="9"/>
  <c r="B257" i="9" s="1"/>
  <c r="M256" i="9"/>
  <c r="L256" i="9"/>
  <c r="F256" i="9"/>
  <c r="E256" i="9"/>
  <c r="B256" i="9" s="1"/>
  <c r="M255" i="9"/>
  <c r="L255" i="9"/>
  <c r="F255" i="9" s="1"/>
  <c r="B255" i="9" s="1"/>
  <c r="E255" i="9"/>
  <c r="M254" i="9"/>
  <c r="L254" i="9"/>
  <c r="E254" i="9"/>
  <c r="M253" i="9"/>
  <c r="L253" i="9"/>
  <c r="F253" i="9" s="1"/>
  <c r="E253" i="9"/>
  <c r="B253" i="9" s="1"/>
  <c r="M252" i="9"/>
  <c r="L252" i="9"/>
  <c r="F252" i="9"/>
  <c r="E252" i="9"/>
  <c r="B252" i="9" s="1"/>
  <c r="M251" i="9"/>
  <c r="L251" i="9"/>
  <c r="F251" i="9" s="1"/>
  <c r="B251" i="9" s="1"/>
  <c r="E251" i="9"/>
  <c r="M250" i="9"/>
  <c r="L250" i="9"/>
  <c r="E250" i="9"/>
  <c r="M249" i="9"/>
  <c r="L249" i="9"/>
  <c r="F249" i="9" s="1"/>
  <c r="E249" i="9"/>
  <c r="B249" i="9" s="1"/>
  <c r="M248" i="9"/>
  <c r="L248" i="9"/>
  <c r="F248" i="9"/>
  <c r="E248" i="9"/>
  <c r="B248" i="9" s="1"/>
  <c r="M247" i="9"/>
  <c r="L247" i="9"/>
  <c r="F247" i="9" s="1"/>
  <c r="B247" i="9" s="1"/>
  <c r="E247" i="9"/>
  <c r="M246" i="9"/>
  <c r="L246" i="9"/>
  <c r="E246" i="9"/>
  <c r="M245" i="9"/>
  <c r="L245" i="9"/>
  <c r="F245" i="9" s="1"/>
  <c r="E245" i="9"/>
  <c r="B245" i="9" s="1"/>
  <c r="M244" i="9"/>
  <c r="F244" i="9" s="1"/>
  <c r="B244" i="9" s="1"/>
  <c r="L244" i="9"/>
  <c r="E244" i="9"/>
  <c r="M243" i="9"/>
  <c r="L243" i="9"/>
  <c r="F243" i="9" s="1"/>
  <c r="B243" i="9" s="1"/>
  <c r="E243" i="9"/>
  <c r="M242" i="9"/>
  <c r="F242" i="9" s="1"/>
  <c r="B242" i="9" s="1"/>
  <c r="L242" i="9"/>
  <c r="E242" i="9"/>
  <c r="M241" i="9"/>
  <c r="L241" i="9"/>
  <c r="F241" i="9" s="1"/>
  <c r="E241" i="9"/>
  <c r="B241" i="9" s="1"/>
  <c r="M240" i="9"/>
  <c r="L240" i="9"/>
  <c r="F240" i="9"/>
  <c r="B240" i="9" s="1"/>
  <c r="E240" i="9"/>
  <c r="M239" i="9"/>
  <c r="L239" i="9"/>
  <c r="E239" i="9"/>
  <c r="M238" i="9"/>
  <c r="F238" i="9" s="1"/>
  <c r="B238" i="9" s="1"/>
  <c r="L238" i="9"/>
  <c r="E238" i="9"/>
  <c r="M237" i="9"/>
  <c r="L237" i="9"/>
  <c r="E237" i="9"/>
  <c r="M236" i="9"/>
  <c r="L236" i="9"/>
  <c r="E236" i="9"/>
  <c r="M235" i="9"/>
  <c r="L235" i="9"/>
  <c r="F235" i="9" s="1"/>
  <c r="B235" i="9" s="1"/>
  <c r="E235" i="9"/>
  <c r="M234" i="9"/>
  <c r="F234" i="9" s="1"/>
  <c r="B234" i="9" s="1"/>
  <c r="L234" i="9"/>
  <c r="E234" i="9"/>
  <c r="M233" i="9"/>
  <c r="L233" i="9"/>
  <c r="F233" i="9"/>
  <c r="E233" i="9"/>
  <c r="B233" i="9" s="1"/>
  <c r="M232" i="9"/>
  <c r="L232" i="9"/>
  <c r="F232" i="9"/>
  <c r="E232" i="9"/>
  <c r="M231" i="9"/>
  <c r="L231" i="9"/>
  <c r="F231" i="9" s="1"/>
  <c r="B231" i="9" s="1"/>
  <c r="E231" i="9"/>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E166" i="9" s="1"/>
  <c r="B166" i="9" s="1"/>
  <c r="G166" i="9"/>
  <c r="F166" i="9"/>
  <c r="H165" i="9"/>
  <c r="G165" i="9"/>
  <c r="E165" i="9" s="1"/>
  <c r="B165" i="9" s="1"/>
  <c r="F165" i="9"/>
  <c r="H164" i="9"/>
  <c r="G164" i="9"/>
  <c r="E164" i="9" s="1"/>
  <c r="F164" i="9"/>
  <c r="B164" i="9"/>
  <c r="H163" i="9"/>
  <c r="G163" i="9"/>
  <c r="F163" i="9"/>
  <c r="E163" i="9"/>
  <c r="B163" i="9" s="1"/>
  <c r="H162" i="9"/>
  <c r="G162" i="9"/>
  <c r="F162" i="9"/>
  <c r="E162" i="9"/>
  <c r="B162" i="9" s="1"/>
  <c r="H161" i="9"/>
  <c r="G161" i="9"/>
  <c r="E161" i="9" s="1"/>
  <c r="B161" i="9" s="1"/>
  <c r="F161" i="9"/>
  <c r="H160" i="9"/>
  <c r="G160" i="9"/>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F150" i="9"/>
  <c r="E150" i="9"/>
  <c r="B150" i="9" s="1"/>
  <c r="H149" i="9"/>
  <c r="G149" i="9"/>
  <c r="E149" i="9" s="1"/>
  <c r="B149" i="9" s="1"/>
  <c r="F149" i="9"/>
  <c r="H148" i="9"/>
  <c r="G148" i="9"/>
  <c r="F148" i="9"/>
  <c r="H147" i="9"/>
  <c r="G147" i="9"/>
  <c r="F147" i="9"/>
  <c r="E147" i="9"/>
  <c r="B147" i="9" s="1"/>
  <c r="H146" i="9"/>
  <c r="G146" i="9"/>
  <c r="F146" i="9"/>
  <c r="E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F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G126" i="9"/>
  <c r="F126" i="9"/>
  <c r="E126" i="9"/>
  <c r="H125" i="9"/>
  <c r="G125" i="9"/>
  <c r="E125" i="9" s="1"/>
  <c r="B125" i="9" s="1"/>
  <c r="F125" i="9"/>
  <c r="H124" i="9"/>
  <c r="G124" i="9"/>
  <c r="E124" i="9" s="1"/>
  <c r="F124" i="9"/>
  <c r="B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F118" i="9"/>
  <c r="E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F112" i="9"/>
  <c r="H111" i="9"/>
  <c r="G111" i="9"/>
  <c r="F111" i="9"/>
  <c r="E111" i="9"/>
  <c r="B111" i="9" s="1"/>
  <c r="H110" i="9"/>
  <c r="G110" i="9"/>
  <c r="F110" i="9"/>
  <c r="E110" i="9"/>
  <c r="H109" i="9"/>
  <c r="G109" i="9"/>
  <c r="E109" i="9" s="1"/>
  <c r="F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G85" i="9"/>
  <c r="E85" i="9" s="1"/>
  <c r="B85" i="9" s="1"/>
  <c r="F85" i="9"/>
  <c r="H84" i="9"/>
  <c r="G84" i="9"/>
  <c r="F84" i="9"/>
  <c r="E84" i="9"/>
  <c r="B84" i="9" s="1"/>
  <c r="H83" i="9"/>
  <c r="E83" i="9" s="1"/>
  <c r="B83" i="9" s="1"/>
  <c r="G83" i="9"/>
  <c r="F83" i="9"/>
  <c r="H82" i="9"/>
  <c r="G82" i="9"/>
  <c r="F82" i="9"/>
  <c r="H81" i="9"/>
  <c r="G81" i="9"/>
  <c r="F81" i="9"/>
  <c r="H80" i="9"/>
  <c r="G80" i="9"/>
  <c r="F80" i="9"/>
  <c r="E80" i="9"/>
  <c r="B80" i="9" s="1"/>
  <c r="H79" i="9"/>
  <c r="E79" i="9" s="1"/>
  <c r="G79" i="9"/>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F73" i="9"/>
  <c r="H72" i="9"/>
  <c r="G72" i="9"/>
  <c r="F72" i="9"/>
  <c r="E72" i="9"/>
  <c r="B72" i="9" s="1"/>
  <c r="H71" i="9"/>
  <c r="E71" i="9" s="1"/>
  <c r="G71" i="9"/>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F65" i="9"/>
  <c r="H64" i="9"/>
  <c r="G64" i="9"/>
  <c r="F64" i="9"/>
  <c r="E64" i="9"/>
  <c r="B64" i="9" s="1"/>
  <c r="H63" i="9"/>
  <c r="E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F57" i="9"/>
  <c r="H56" i="9"/>
  <c r="E56" i="9" s="1"/>
  <c r="B56" i="9" s="1"/>
  <c r="G56" i="9"/>
  <c r="F56" i="9"/>
  <c r="H55" i="9"/>
  <c r="E55" i="9" s="1"/>
  <c r="G55" i="9"/>
  <c r="F55" i="9"/>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E49" i="9" s="1"/>
  <c r="G49" i="9"/>
  <c r="F49" i="9"/>
  <c r="B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G37" i="9"/>
  <c r="F37" i="9"/>
  <c r="H36" i="9"/>
  <c r="G36" i="9"/>
  <c r="E36" i="9" s="1"/>
  <c r="B36" i="9" s="1"/>
  <c r="F36" i="9"/>
  <c r="H35" i="9"/>
  <c r="E35" i="9" s="1"/>
  <c r="B35" i="9" s="1"/>
  <c r="G35" i="9"/>
  <c r="F35" i="9"/>
  <c r="H34" i="9"/>
  <c r="G34" i="9"/>
  <c r="F34" i="9"/>
  <c r="H33" i="9"/>
  <c r="G33" i="9"/>
  <c r="E33" i="9" s="1"/>
  <c r="B33" i="9" s="1"/>
  <c r="F33" i="9"/>
  <c r="H32" i="9"/>
  <c r="G32" i="9"/>
  <c r="E32" i="9" s="1"/>
  <c r="B32" i="9" s="1"/>
  <c r="F32" i="9"/>
  <c r="H31" i="9"/>
  <c r="G31" i="9"/>
  <c r="F31" i="9"/>
  <c r="H30" i="9"/>
  <c r="G30" i="9"/>
  <c r="E30" i="9" s="1"/>
  <c r="B30" i="9" s="1"/>
  <c r="F30" i="9"/>
  <c r="H29" i="9"/>
  <c r="E29" i="9" s="1"/>
  <c r="B29" i="9" s="1"/>
  <c r="G29" i="9"/>
  <c r="F29" i="9"/>
  <c r="H28" i="9"/>
  <c r="G28" i="9"/>
  <c r="E28" i="9" s="1"/>
  <c r="B28" i="9" s="1"/>
  <c r="F28" i="9"/>
  <c r="H27" i="9"/>
  <c r="G27" i="9"/>
  <c r="E27" i="9" s="1"/>
  <c r="B27" i="9" s="1"/>
  <c r="F27" i="9"/>
  <c r="H26" i="9"/>
  <c r="G26" i="9"/>
  <c r="F26" i="9"/>
  <c r="H25" i="9"/>
  <c r="E25" i="9" s="1"/>
  <c r="B25" i="9" s="1"/>
  <c r="G25" i="9"/>
  <c r="F25" i="9"/>
  <c r="F24" i="9"/>
  <c r="F4" i="9"/>
  <c r="O3" i="9"/>
  <c r="G296" i="9" s="1"/>
  <c r="I3" i="9"/>
  <c r="H3" i="9"/>
  <c r="G3" i="9"/>
  <c r="D104" i="8"/>
  <c r="I41" i="3" s="1"/>
  <c r="D97" i="8"/>
  <c r="C1674" i="1" s="1"/>
  <c r="H1674" i="1" s="1"/>
  <c r="D92" i="8"/>
  <c r="D87" i="8"/>
  <c r="D82" i="8"/>
  <c r="D77" i="8"/>
  <c r="C1654" i="1" s="1"/>
  <c r="G1654" i="1" s="1"/>
  <c r="D72" i="8"/>
  <c r="D67" i="8"/>
  <c r="D62" i="8"/>
  <c r="D57" i="8"/>
  <c r="D52" i="8"/>
  <c r="D46" i="8"/>
  <c r="D37" i="8"/>
  <c r="D27" i="8"/>
  <c r="D25" i="8" s="1"/>
  <c r="C1602" i="1" s="1"/>
  <c r="G1602" i="1" s="1"/>
  <c r="D18" i="8"/>
  <c r="D8" i="8"/>
  <c r="D6" i="8" s="1"/>
  <c r="C1583" i="1" s="1"/>
  <c r="E44" i="7"/>
  <c r="D44" i="7"/>
  <c r="E39" i="7"/>
  <c r="D39" i="7"/>
  <c r="D38" i="7" s="1"/>
  <c r="E38" i="7"/>
  <c r="E30" i="7"/>
  <c r="D30" i="7"/>
  <c r="D22" i="7" s="1"/>
  <c r="E23" i="7"/>
  <c r="E22" i="7" s="1"/>
  <c r="D23" i="7"/>
  <c r="E14" i="7"/>
  <c r="D1547" i="1" s="1"/>
  <c r="D14" i="7"/>
  <c r="E7" i="7"/>
  <c r="D1540"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H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C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1" i="1"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85" i="1"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2" i="1" s="1"/>
  <c r="H422" i="1"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D310" i="4"/>
  <c r="D309" i="4" s="1"/>
  <c r="F309" i="4" s="1"/>
  <c r="E309" i="4"/>
  <c r="E308" i="4" s="1"/>
  <c r="D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0" i="1" s="1"/>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H1682" i="1"/>
  <c r="G1682" i="1"/>
  <c r="C1682" i="1"/>
  <c r="H1680" i="1"/>
  <c r="C1680" i="1"/>
  <c r="G1680" i="1" s="1"/>
  <c r="H1679" i="1"/>
  <c r="G1679" i="1"/>
  <c r="C1679" i="1"/>
  <c r="C1678" i="1"/>
  <c r="G1677" i="1"/>
  <c r="C1677" i="1"/>
  <c r="H1677" i="1" s="1"/>
  <c r="C1676" i="1"/>
  <c r="H1675" i="1"/>
  <c r="G1675" i="1"/>
  <c r="C1675"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G1660" i="1"/>
  <c r="C1660" i="1"/>
  <c r="H1660" i="1" s="1"/>
  <c r="C1659" i="1"/>
  <c r="H1658" i="1"/>
  <c r="C1658" i="1"/>
  <c r="G1658" i="1" s="1"/>
  <c r="H1657" i="1"/>
  <c r="G1657" i="1"/>
  <c r="C1657" i="1"/>
  <c r="G1656" i="1"/>
  <c r="C1656" i="1"/>
  <c r="H1656" i="1" s="1"/>
  <c r="C1655" i="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3" i="1"/>
  <c r="G1633" i="1"/>
  <c r="C1633" i="1"/>
  <c r="C1632" i="1"/>
  <c r="H1632" i="1" s="1"/>
  <c r="C1631" i="1"/>
  <c r="H1630" i="1"/>
  <c r="C1630" i="1"/>
  <c r="G1630" i="1" s="1"/>
  <c r="H1629" i="1"/>
  <c r="G1629" i="1"/>
  <c r="C1629" i="1"/>
  <c r="C1627" i="1"/>
  <c r="H1626" i="1"/>
  <c r="C1626" i="1"/>
  <c r="G1626" i="1" s="1"/>
  <c r="H1625" i="1"/>
  <c r="G1625" i="1"/>
  <c r="C1625" i="1"/>
  <c r="C1624" i="1"/>
  <c r="H1624" i="1" s="1"/>
  <c r="C1623" i="1"/>
  <c r="C1620" i="1"/>
  <c r="H1620" i="1" s="1"/>
  <c r="C1619" i="1"/>
  <c r="H1618" i="1"/>
  <c r="C1618" i="1"/>
  <c r="G1618" i="1" s="1"/>
  <c r="H1617" i="1"/>
  <c r="G1617" i="1"/>
  <c r="C1617" i="1"/>
  <c r="G1616" i="1"/>
  <c r="C1616" i="1"/>
  <c r="H1616" i="1" s="1"/>
  <c r="C1615" i="1"/>
  <c r="H1614" i="1"/>
  <c r="C1614" i="1"/>
  <c r="G1614" i="1" s="1"/>
  <c r="C1613" i="1"/>
  <c r="G1613" i="1" s="1"/>
  <c r="G1612" i="1"/>
  <c r="C1612" i="1"/>
  <c r="H1612" i="1" s="1"/>
  <c r="C1611" i="1"/>
  <c r="H1610" i="1"/>
  <c r="C1610" i="1"/>
  <c r="G1610" i="1" s="1"/>
  <c r="H1609" i="1"/>
  <c r="G1609" i="1"/>
  <c r="C1609" i="1"/>
  <c r="G1608" i="1"/>
  <c r="C1608" i="1"/>
  <c r="H1608" i="1" s="1"/>
  <c r="C1607" i="1"/>
  <c r="H1606" i="1"/>
  <c r="C1606" i="1"/>
  <c r="G1606" i="1" s="1"/>
  <c r="G1605" i="1"/>
  <c r="C1605" i="1"/>
  <c r="H1605" i="1" s="1"/>
  <c r="C1603" i="1"/>
  <c r="G1601" i="1"/>
  <c r="C1601" i="1"/>
  <c r="H1601" i="1" s="1"/>
  <c r="C1600" i="1"/>
  <c r="H1600" i="1" s="1"/>
  <c r="C1599" i="1"/>
  <c r="H1598" i="1"/>
  <c r="C1598" i="1"/>
  <c r="G1598" i="1" s="1"/>
  <c r="H1597" i="1"/>
  <c r="G1597" i="1"/>
  <c r="C1597" i="1"/>
  <c r="C1596" i="1"/>
  <c r="H1596" i="1" s="1"/>
  <c r="C1595" i="1"/>
  <c r="C1594" i="1"/>
  <c r="G1594" i="1" s="1"/>
  <c r="G1593" i="1"/>
  <c r="C1593" i="1"/>
  <c r="H1593" i="1" s="1"/>
  <c r="C1592" i="1"/>
  <c r="H1592" i="1" s="1"/>
  <c r="C1591" i="1"/>
  <c r="H1590" i="1"/>
  <c r="C1590" i="1"/>
  <c r="G1590" i="1" s="1"/>
  <c r="H1589" i="1"/>
  <c r="G1589" i="1"/>
  <c r="C1589" i="1"/>
  <c r="C1588" i="1"/>
  <c r="H1588" i="1" s="1"/>
  <c r="C1587" i="1"/>
  <c r="C1586" i="1"/>
  <c r="G1586" i="1" s="1"/>
  <c r="C1585" i="1"/>
  <c r="G1585" i="1" s="1"/>
  <c r="C1584" i="1"/>
  <c r="H1584" i="1" s="1"/>
  <c r="H1582" i="1"/>
  <c r="C1582" i="1"/>
  <c r="G1582" i="1" s="1"/>
  <c r="J1581" i="1"/>
  <c r="D1581" i="1"/>
  <c r="C1581" i="1"/>
  <c r="H1580" i="1"/>
  <c r="G1580" i="1"/>
  <c r="D1580" i="1"/>
  <c r="C1580" i="1"/>
  <c r="J1580" i="1" s="1"/>
  <c r="J1579" i="1"/>
  <c r="D1579" i="1"/>
  <c r="C1579" i="1"/>
  <c r="H1578" i="1"/>
  <c r="G1578" i="1"/>
  <c r="D1578" i="1"/>
  <c r="C1578" i="1"/>
  <c r="J1578" i="1" s="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I1562" i="1" s="1"/>
  <c r="D1562" i="1"/>
  <c r="C1562" i="1"/>
  <c r="J1562" i="1" s="1"/>
  <c r="D1561" i="1"/>
  <c r="C1561" i="1"/>
  <c r="J1561" i="1" s="1"/>
  <c r="H1560" i="1"/>
  <c r="G1560" i="1"/>
  <c r="I1560" i="1" s="1"/>
  <c r="D1560" i="1"/>
  <c r="C1560" i="1"/>
  <c r="J1560" i="1" s="1"/>
  <c r="D1559" i="1"/>
  <c r="C1559" i="1"/>
  <c r="J1559" i="1" s="1"/>
  <c r="H1558" i="1"/>
  <c r="G1558" i="1"/>
  <c r="I1558" i="1" s="1"/>
  <c r="D1558" i="1"/>
  <c r="C1558" i="1"/>
  <c r="J1558" i="1" s="1"/>
  <c r="D1557" i="1"/>
  <c r="C1557" i="1"/>
  <c r="J1557" i="1" s="1"/>
  <c r="D1556" i="1"/>
  <c r="C1556" i="1"/>
  <c r="D1555" i="1"/>
  <c r="C1555" i="1"/>
  <c r="H1554" i="1"/>
  <c r="G1554" i="1"/>
  <c r="I1554" i="1" s="1"/>
  <c r="D1554" i="1"/>
  <c r="C1554" i="1"/>
  <c r="J1554" i="1" s="1"/>
  <c r="D1553" i="1"/>
  <c r="C1553" i="1"/>
  <c r="J1553" i="1" s="1"/>
  <c r="H1552" i="1"/>
  <c r="G1552" i="1"/>
  <c r="I1552" i="1" s="1"/>
  <c r="D1552" i="1"/>
  <c r="C1552" i="1"/>
  <c r="J1552" i="1" s="1"/>
  <c r="D1551" i="1"/>
  <c r="C1551" i="1"/>
  <c r="J1551" i="1" s="1"/>
  <c r="H1550" i="1"/>
  <c r="G1550" i="1"/>
  <c r="I1550" i="1" s="1"/>
  <c r="D1550" i="1"/>
  <c r="C1550" i="1"/>
  <c r="J1550" i="1" s="1"/>
  <c r="D1549" i="1"/>
  <c r="C1549" i="1"/>
  <c r="J1549" i="1" s="1"/>
  <c r="H1548" i="1"/>
  <c r="G1548" i="1"/>
  <c r="I1548" i="1" s="1"/>
  <c r="D1548" i="1"/>
  <c r="C1548" i="1"/>
  <c r="J1548" i="1" s="1"/>
  <c r="C1547" i="1"/>
  <c r="G1547" i="1" s="1"/>
  <c r="D1546" i="1"/>
  <c r="H1546" i="1" s="1"/>
  <c r="C1546" i="1"/>
  <c r="D1545" i="1"/>
  <c r="C1545" i="1"/>
  <c r="D1544" i="1"/>
  <c r="H1544" i="1" s="1"/>
  <c r="C1544" i="1"/>
  <c r="D1543" i="1"/>
  <c r="C1543" i="1"/>
  <c r="D1542" i="1"/>
  <c r="H1542" i="1" s="1"/>
  <c r="C1542" i="1"/>
  <c r="D1541" i="1"/>
  <c r="C1541" i="1"/>
  <c r="C1540" i="1"/>
  <c r="C1539"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D1525" i="1"/>
  <c r="D1524" i="1"/>
  <c r="C1524" i="1"/>
  <c r="G1524" i="1" s="1"/>
  <c r="D1523" i="1"/>
  <c r="C1523" i="1"/>
  <c r="G1523" i="1" s="1"/>
  <c r="H1522" i="1"/>
  <c r="D1522" i="1"/>
  <c r="C1522" i="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C1514" i="1"/>
  <c r="G1514" i="1" s="1"/>
  <c r="D1513" i="1"/>
  <c r="C1513" i="1"/>
  <c r="D1512" i="1"/>
  <c r="C1512" i="1"/>
  <c r="G1512" i="1" s="1"/>
  <c r="H1511" i="1"/>
  <c r="D1511" i="1"/>
  <c r="C1511" i="1"/>
  <c r="C1510" i="1"/>
  <c r="D1509" i="1"/>
  <c r="C1509" i="1"/>
  <c r="G1509" i="1" s="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D1424" i="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D1390" i="1"/>
  <c r="C1390" i="1"/>
  <c r="G1390" i="1" s="1"/>
  <c r="D1389" i="1"/>
  <c r="C1389" i="1"/>
  <c r="D1388" i="1"/>
  <c r="C1388" i="1"/>
  <c r="D1387" i="1"/>
  <c r="C1387" i="1"/>
  <c r="D1386" i="1"/>
  <c r="C1386" i="1"/>
  <c r="D1385" i="1"/>
  <c r="C1385" i="1"/>
  <c r="D1384" i="1"/>
  <c r="C1384" i="1"/>
  <c r="G1384" i="1" s="1"/>
  <c r="H1383" i="1"/>
  <c r="D1383" i="1"/>
  <c r="C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C1340" i="1"/>
  <c r="G1340" i="1" s="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G1306" i="1"/>
  <c r="D1306" i="1"/>
  <c r="H1306" i="1" s="1"/>
  <c r="C1306" i="1"/>
  <c r="H1305" i="1"/>
  <c r="G1305" i="1"/>
  <c r="D1305" i="1"/>
  <c r="C1305" i="1"/>
  <c r="H1304" i="1"/>
  <c r="G1304" i="1"/>
  <c r="D1304" i="1"/>
  <c r="C1304" i="1"/>
  <c r="H1303" i="1"/>
  <c r="G1303" i="1"/>
  <c r="D1303" i="1"/>
  <c r="C1303" i="1"/>
  <c r="G1302" i="1"/>
  <c r="D1302" i="1"/>
  <c r="H1302" i="1" s="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G1292" i="1" s="1"/>
  <c r="H1291" i="1"/>
  <c r="G1291" i="1"/>
  <c r="D1291" i="1"/>
  <c r="C1291" i="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G1266" i="1"/>
  <c r="D1266" i="1"/>
  <c r="H1266" i="1" s="1"/>
  <c r="C1266" i="1"/>
  <c r="H1265" i="1"/>
  <c r="G1265" i="1"/>
  <c r="D1265" i="1"/>
  <c r="C1265" i="1"/>
  <c r="C1264" i="1"/>
  <c r="H1263" i="1"/>
  <c r="G1263" i="1"/>
  <c r="D1263" i="1"/>
  <c r="C1263" i="1"/>
  <c r="H1262" i="1"/>
  <c r="D1262" i="1"/>
  <c r="G1262" i="1" s="1"/>
  <c r="C1262" i="1"/>
  <c r="H1261" i="1"/>
  <c r="D1261" i="1"/>
  <c r="G1261" i="1" s="1"/>
  <c r="C1261" i="1"/>
  <c r="C1260" i="1"/>
  <c r="H1258" i="1"/>
  <c r="G1258" i="1"/>
  <c r="D1258" i="1"/>
  <c r="C1258" i="1"/>
  <c r="D1257" i="1"/>
  <c r="G1257" i="1" s="1"/>
  <c r="C1257" i="1"/>
  <c r="D1256" i="1"/>
  <c r="G1256" i="1" s="1"/>
  <c r="C1256" i="1"/>
  <c r="D1254" i="1"/>
  <c r="H1254" i="1" s="1"/>
  <c r="C1254" i="1"/>
  <c r="H1253" i="1"/>
  <c r="G1253" i="1"/>
  <c r="D1253" i="1"/>
  <c r="C1253" i="1"/>
  <c r="D1252" i="1"/>
  <c r="H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H1061" i="1"/>
  <c r="D1061" i="1"/>
  <c r="G1061" i="1" s="1"/>
  <c r="C1061" i="1"/>
  <c r="H1060" i="1"/>
  <c r="D1060" i="1"/>
  <c r="G1060" i="1" s="1"/>
  <c r="C1060" i="1"/>
  <c r="G1059" i="1"/>
  <c r="D1059" i="1"/>
  <c r="H1059" i="1" s="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D1031" i="1"/>
  <c r="G1031" i="1" s="1"/>
  <c r="C1031" i="1"/>
  <c r="H1030" i="1"/>
  <c r="D1030" i="1"/>
  <c r="G1030" i="1" s="1"/>
  <c r="C1030" i="1"/>
  <c r="D1029" i="1"/>
  <c r="H1029" i="1" s="1"/>
  <c r="C1029" i="1"/>
  <c r="H1028" i="1"/>
  <c r="D1028" i="1"/>
  <c r="G1028" i="1" s="1"/>
  <c r="C1028" i="1"/>
  <c r="H1027" i="1"/>
  <c r="D1027" i="1"/>
  <c r="G1027" i="1" s="1"/>
  <c r="C1027" i="1"/>
  <c r="D1026" i="1"/>
  <c r="H1026" i="1" s="1"/>
  <c r="C1026" i="1"/>
  <c r="D1025" i="1"/>
  <c r="G1025" i="1" s="1"/>
  <c r="C1025" i="1"/>
  <c r="D1024" i="1"/>
  <c r="G1024" i="1" s="1"/>
  <c r="C1024" i="1"/>
  <c r="D1023" i="1"/>
  <c r="G1023" i="1" s="1"/>
  <c r="C1023" i="1"/>
  <c r="H1022" i="1"/>
  <c r="D1022" i="1"/>
  <c r="G1022" i="1" s="1"/>
  <c r="C1022" i="1"/>
  <c r="H1021" i="1"/>
  <c r="G1021" i="1"/>
  <c r="D1021" i="1"/>
  <c r="C1021" i="1"/>
  <c r="D1020" i="1"/>
  <c r="G1020" i="1" s="1"/>
  <c r="C1020" i="1"/>
  <c r="G1019" i="1"/>
  <c r="D1019" i="1"/>
  <c r="H1019" i="1" s="1"/>
  <c r="C1019" i="1"/>
  <c r="D1018" i="1"/>
  <c r="H1018" i="1" s="1"/>
  <c r="C1018" i="1"/>
  <c r="C1017" i="1"/>
  <c r="H1016" i="1"/>
  <c r="G1016" i="1"/>
  <c r="D1016" i="1"/>
  <c r="C1016" i="1"/>
  <c r="H1015" i="1"/>
  <c r="G1015" i="1"/>
  <c r="D1015" i="1"/>
  <c r="C1015" i="1"/>
  <c r="D1014" i="1"/>
  <c r="G1014" i="1" s="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D421" i="1"/>
  <c r="H421" i="1" s="1"/>
  <c r="C421" i="1"/>
  <c r="H416" i="1"/>
  <c r="D416" i="1"/>
  <c r="G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D301" i="1"/>
  <c r="G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D195" i="1"/>
  <c r="H195" i="1" s="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G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300" i="1" l="1"/>
  <c r="H1389" i="1"/>
  <c r="G1389" i="1"/>
  <c r="G1388" i="1"/>
  <c r="G1387" i="1"/>
  <c r="G1386" i="1"/>
  <c r="G1385" i="1"/>
  <c r="H1388" i="1"/>
  <c r="H1387" i="1"/>
  <c r="H1386" i="1"/>
  <c r="H1385" i="1"/>
  <c r="H1384" i="1"/>
  <c r="H1292" i="1"/>
  <c r="G1287" i="1"/>
  <c r="G1281" i="1"/>
  <c r="G1200" i="1"/>
  <c r="E31" i="9"/>
  <c r="B31" i="9" s="1"/>
  <c r="F236" i="9"/>
  <c r="B236" i="9" s="1"/>
  <c r="E322" i="9"/>
  <c r="B322" i="9" s="1"/>
  <c r="E326" i="9"/>
  <c r="B326" i="9" s="1"/>
  <c r="H1390" i="1"/>
  <c r="E335" i="9"/>
  <c r="B335" i="9" s="1"/>
  <c r="G1383" i="1"/>
  <c r="H1281" i="1"/>
  <c r="H1287" i="1"/>
  <c r="G1264" i="1"/>
  <c r="H1264" i="1"/>
  <c r="G1267" i="1"/>
  <c r="E255" i="5"/>
  <c r="D1259" i="1" s="1"/>
  <c r="F260" i="5"/>
  <c r="E303" i="9"/>
  <c r="B303" i="9" s="1"/>
  <c r="F256" i="5"/>
  <c r="D1260" i="1"/>
  <c r="H1256" i="1"/>
  <c r="H1257" i="1"/>
  <c r="G1252" i="1"/>
  <c r="G1254" i="1"/>
  <c r="H1251" i="1"/>
  <c r="G1251" i="1"/>
  <c r="E319" i="9"/>
  <c r="B319" i="9" s="1"/>
  <c r="E313" i="9"/>
  <c r="B313" i="9" s="1"/>
  <c r="G1087" i="1"/>
  <c r="G1090" i="1"/>
  <c r="F56" i="5"/>
  <c r="G1040" i="1"/>
  <c r="G1041" i="1"/>
  <c r="G1033" i="1"/>
  <c r="G1029" i="1"/>
  <c r="G1026" i="1"/>
  <c r="H1024" i="1"/>
  <c r="H1025" i="1"/>
  <c r="H1023" i="1"/>
  <c r="G1018" i="1"/>
  <c r="H1020" i="1"/>
  <c r="E12" i="5"/>
  <c r="H1014" i="1"/>
  <c r="E307" i="9"/>
  <c r="B307" i="9" s="1"/>
  <c r="E320" i="9"/>
  <c r="B320" i="9" s="1"/>
  <c r="E327" i="9"/>
  <c r="B327" i="9" s="1"/>
  <c r="E329" i="9"/>
  <c r="B329" i="9" s="1"/>
  <c r="G1540" i="1"/>
  <c r="E6" i="7"/>
  <c r="E312" i="9"/>
  <c r="B312" i="9" s="1"/>
  <c r="E324" i="9"/>
  <c r="B324" i="9" s="1"/>
  <c r="E37" i="9"/>
  <c r="B37" i="9" s="1"/>
  <c r="E311" i="9"/>
  <c r="B311" i="9" s="1"/>
  <c r="G1511" i="1"/>
  <c r="G1513" i="1"/>
  <c r="G1522" i="1"/>
  <c r="H1613" i="1"/>
  <c r="H1594" i="1"/>
  <c r="C1604" i="1"/>
  <c r="H1604" i="1" s="1"/>
  <c r="H1586" i="1"/>
  <c r="C1681" i="1"/>
  <c r="G1681" i="1" s="1"/>
  <c r="G1683" i="1"/>
  <c r="G1620" i="1"/>
  <c r="G1604" i="1"/>
  <c r="H1585" i="1"/>
  <c r="E296" i="9"/>
  <c r="B296" i="9" s="1"/>
  <c r="E26" i="9"/>
  <c r="B26" i="9" s="1"/>
  <c r="E34" i="9"/>
  <c r="B34" i="9" s="1"/>
  <c r="G414" i="1"/>
  <c r="E647" i="4"/>
  <c r="D641" i="1" s="1"/>
  <c r="F393" i="4"/>
  <c r="H374" i="1"/>
  <c r="E373" i="4"/>
  <c r="D368" i="1" s="1"/>
  <c r="G423" i="1"/>
  <c r="G421" i="1"/>
  <c r="G422" i="1"/>
  <c r="E648" i="4"/>
  <c r="D642" i="1" s="1"/>
  <c r="F269" i="4"/>
  <c r="E262" i="4"/>
  <c r="D258" i="1" s="1"/>
  <c r="G258" i="1" s="1"/>
  <c r="E82" i="9"/>
  <c r="B82" i="9" s="1"/>
  <c r="G195" i="1"/>
  <c r="H190" i="1"/>
  <c r="F239" i="9"/>
  <c r="B239" i="9" s="1"/>
  <c r="G174" i="1"/>
  <c r="H174" i="1"/>
  <c r="H166" i="1"/>
  <c r="F170" i="4"/>
  <c r="H161" i="1"/>
  <c r="E153" i="4"/>
  <c r="D149" i="1" s="1"/>
  <c r="F160" i="4"/>
  <c r="F237" i="9"/>
  <c r="B237" i="9" s="1"/>
  <c r="G133" i="1"/>
  <c r="H131" i="1"/>
  <c r="G130" i="1"/>
  <c r="G132" i="1"/>
  <c r="H122" i="1"/>
  <c r="G124" i="1"/>
  <c r="H258" i="1"/>
  <c r="G1182" i="1"/>
  <c r="H1182" i="1"/>
  <c r="G230" i="1"/>
  <c r="H230" i="1"/>
  <c r="G615" i="1"/>
  <c r="H615" i="1"/>
  <c r="H1681" i="1"/>
  <c r="F308" i="4"/>
  <c r="F255" i="5"/>
  <c r="C54" i="1"/>
  <c r="C57" i="1"/>
  <c r="C233" i="1"/>
  <c r="C242" i="1"/>
  <c r="C303" i="1"/>
  <c r="C1259" i="1"/>
  <c r="C1300" i="1"/>
  <c r="C1424" i="1"/>
  <c r="C1485" i="1"/>
  <c r="H1547" i="1"/>
  <c r="H1556" i="1"/>
  <c r="G1556"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G1584" i="1"/>
  <c r="G1588" i="1"/>
  <c r="G1592" i="1"/>
  <c r="G1596" i="1"/>
  <c r="G1600" i="1"/>
  <c r="H1602" i="1"/>
  <c r="G1636" i="1"/>
  <c r="G1640" i="1"/>
  <c r="G1644" i="1"/>
  <c r="G1648" i="1"/>
  <c r="G1652" i="1"/>
  <c r="H1654" i="1"/>
  <c r="H1665" i="1"/>
  <c r="G1665" i="1"/>
  <c r="H1673" i="1"/>
  <c r="G1673" i="1"/>
  <c r="E230" i="4"/>
  <c r="D226" i="1" s="1"/>
  <c r="F585" i="4"/>
  <c r="D584" i="4"/>
  <c r="F70" i="5"/>
  <c r="F136" i="5"/>
  <c r="D135" i="5"/>
  <c r="F252" i="5"/>
  <c r="G1541" i="1"/>
  <c r="J1541" i="1"/>
  <c r="G1543" i="1"/>
  <c r="J1543" i="1"/>
  <c r="G1545" i="1"/>
  <c r="J1545" i="1"/>
  <c r="H1623" i="1"/>
  <c r="G1623" i="1"/>
  <c r="H1627" i="1"/>
  <c r="G1627" i="1"/>
  <c r="H1631" i="1"/>
  <c r="G1631" i="1"/>
  <c r="G1668" i="1"/>
  <c r="H1668" i="1"/>
  <c r="G336" i="9"/>
  <c r="E336" i="9" s="1"/>
  <c r="B336" i="9" s="1"/>
  <c r="F178" i="5"/>
  <c r="D51" i="8"/>
  <c r="C1628" i="1" s="1"/>
  <c r="C1634" i="1"/>
  <c r="D259" i="1"/>
  <c r="H1509" i="1"/>
  <c r="H1513" i="1"/>
  <c r="H1516" i="1"/>
  <c r="H1520" i="1"/>
  <c r="H1524" i="1"/>
  <c r="H1528" i="1"/>
  <c r="H1532" i="1"/>
  <c r="H1536" i="1"/>
  <c r="H1541" i="1"/>
  <c r="G1542" i="1"/>
  <c r="I1542" i="1" s="1"/>
  <c r="H1543" i="1"/>
  <c r="G1544" i="1"/>
  <c r="I1544" i="1" s="1"/>
  <c r="H1545" i="1"/>
  <c r="G1546" i="1"/>
  <c r="I1546" i="1" s="1"/>
  <c r="J1547" i="1"/>
  <c r="H1603" i="1"/>
  <c r="G1603" i="1"/>
  <c r="H1607" i="1"/>
  <c r="G1607" i="1"/>
  <c r="H1611" i="1"/>
  <c r="G1611" i="1"/>
  <c r="H1615" i="1"/>
  <c r="G1615" i="1"/>
  <c r="H1619" i="1"/>
  <c r="G1619" i="1"/>
  <c r="G1624" i="1"/>
  <c r="G1632" i="1"/>
  <c r="H1655" i="1"/>
  <c r="G1655" i="1"/>
  <c r="H1659" i="1"/>
  <c r="G1659" i="1"/>
  <c r="G1674" i="1"/>
  <c r="H1678" i="1"/>
  <c r="G1678" i="1"/>
  <c r="H1686" i="1"/>
  <c r="G1686" i="1"/>
  <c r="D106" i="4"/>
  <c r="F107" i="4"/>
  <c r="F374" i="4"/>
  <c r="D373" i="4"/>
  <c r="F536" i="4"/>
  <c r="H22" i="3"/>
  <c r="D5" i="7"/>
  <c r="H34" i="3"/>
  <c r="D45" i="8"/>
  <c r="G1401" i="1"/>
  <c r="H1508" i="1"/>
  <c r="H1512" i="1"/>
  <c r="H1515" i="1"/>
  <c r="H1519" i="1"/>
  <c r="H1523" i="1"/>
  <c r="H1527" i="1"/>
  <c r="H1531" i="1"/>
  <c r="H1535" i="1"/>
  <c r="H1540" i="1"/>
  <c r="J1542" i="1"/>
  <c r="J1544" i="1"/>
  <c r="J1546" i="1"/>
  <c r="H1549" i="1"/>
  <c r="G1549" i="1"/>
  <c r="I1549" i="1" s="1"/>
  <c r="H1551" i="1"/>
  <c r="G1551" i="1"/>
  <c r="H1553" i="1"/>
  <c r="G1553" i="1"/>
  <c r="I1553" i="1" s="1"/>
  <c r="H1555" i="1"/>
  <c r="G1555" i="1"/>
  <c r="H1557" i="1"/>
  <c r="G1557" i="1"/>
  <c r="I1557" i="1" s="1"/>
  <c r="H1559" i="1"/>
  <c r="G1559" i="1"/>
  <c r="H1561" i="1"/>
  <c r="G1561" i="1"/>
  <c r="I1561" i="1" s="1"/>
  <c r="H1563" i="1"/>
  <c r="G1563" i="1"/>
  <c r="I1565" i="1"/>
  <c r="I1567" i="1"/>
  <c r="I1569" i="1"/>
  <c r="I1573" i="1"/>
  <c r="I1575" i="1"/>
  <c r="I1578" i="1"/>
  <c r="I1580" i="1"/>
  <c r="H1583" i="1"/>
  <c r="G1583" i="1"/>
  <c r="H1587" i="1"/>
  <c r="G1587" i="1"/>
  <c r="H1591" i="1"/>
  <c r="G1591" i="1"/>
  <c r="H1595" i="1"/>
  <c r="G1595" i="1"/>
  <c r="H1599" i="1"/>
  <c r="G1599" i="1"/>
  <c r="H1635" i="1"/>
  <c r="G1635" i="1"/>
  <c r="H1639" i="1"/>
  <c r="G1639" i="1"/>
  <c r="H1643" i="1"/>
  <c r="G1643" i="1"/>
  <c r="H1647" i="1"/>
  <c r="G1647" i="1"/>
  <c r="H1651" i="1"/>
  <c r="G1651" i="1"/>
  <c r="H1662" i="1"/>
  <c r="G1662" i="1"/>
  <c r="H1670" i="1"/>
  <c r="G1670" i="1"/>
  <c r="G1676" i="1"/>
  <c r="H1676" i="1"/>
  <c r="G1684" i="1"/>
  <c r="H1684" i="1"/>
  <c r="F8" i="4"/>
  <c r="D7" i="4"/>
  <c r="F178" i="4"/>
  <c r="E164" i="4"/>
  <c r="F274" i="4"/>
  <c r="D273" i="4"/>
  <c r="F426" i="4"/>
  <c r="D647" i="4"/>
  <c r="F204" i="5"/>
  <c r="D203" i="5"/>
  <c r="D177" i="5" s="1"/>
  <c r="E114" i="6"/>
  <c r="F114" i="6" s="1"/>
  <c r="E5" i="7"/>
  <c r="D1539" i="1"/>
  <c r="H1539" i="1" s="1"/>
  <c r="E7" i="4"/>
  <c r="F126" i="4"/>
  <c r="F135" i="4"/>
  <c r="F154" i="4"/>
  <c r="D153" i="4"/>
  <c r="E273" i="4"/>
  <c r="D269" i="1" s="1"/>
  <c r="D466" i="4"/>
  <c r="F572" i="4"/>
  <c r="D571" i="4"/>
  <c r="D535" i="4" s="1"/>
  <c r="F630" i="4"/>
  <c r="D629" i="4"/>
  <c r="G211" i="9"/>
  <c r="E211" i="9" s="1"/>
  <c r="B211" i="9" s="1"/>
  <c r="G315" i="9"/>
  <c r="G316" i="9"/>
  <c r="D147" i="5"/>
  <c r="F150" i="5"/>
  <c r="D274" i="5"/>
  <c r="D251" i="5" s="1"/>
  <c r="F277" i="5"/>
  <c r="F36" i="6"/>
  <c r="D35" i="6"/>
  <c r="E49" i="4"/>
  <c r="D45" i="1" s="1"/>
  <c r="D82" i="4"/>
  <c r="E202" i="4"/>
  <c r="D198" i="1" s="1"/>
  <c r="D230" i="4"/>
  <c r="F262" i="4"/>
  <c r="D648" i="4"/>
  <c r="E536" i="4"/>
  <c r="E571" i="4"/>
  <c r="D565" i="1" s="1"/>
  <c r="G156" i="9"/>
  <c r="E156" i="9" s="1"/>
  <c r="B156" i="9" s="1"/>
  <c r="F607" i="4"/>
  <c r="G314" i="9"/>
  <c r="E314" i="9" s="1"/>
  <c r="B314" i="9" s="1"/>
  <c r="F89" i="5"/>
  <c r="D88" i="5"/>
  <c r="H316" i="9"/>
  <c r="H315" i="9"/>
  <c r="G339" i="9"/>
  <c r="E339" i="9" s="1"/>
  <c r="B339" i="9" s="1"/>
  <c r="F219" i="5"/>
  <c r="F5" i="6"/>
  <c r="E35" i="6"/>
  <c r="E141" i="6" s="1"/>
  <c r="F130" i="6"/>
  <c r="D129" i="6"/>
  <c r="D49" i="4"/>
  <c r="F68" i="4"/>
  <c r="F112" i="4"/>
  <c r="D125" i="4"/>
  <c r="D164" i="4"/>
  <c r="D221" i="4"/>
  <c r="E466" i="4"/>
  <c r="D460" i="1" s="1"/>
  <c r="D491" i="4"/>
  <c r="D597" i="4"/>
  <c r="D44" i="8"/>
  <c r="H310" i="9"/>
  <c r="G310" i="9"/>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5" i="9"/>
  <c r="E215" i="9" s="1"/>
  <c r="B215" i="9" s="1"/>
  <c r="G180" i="9"/>
  <c r="E180" i="9" s="1"/>
  <c r="B180" i="9" s="1"/>
  <c r="H179" i="9"/>
  <c r="G179" i="9"/>
  <c r="G178" i="9"/>
  <c r="E178" i="9" s="1"/>
  <c r="B178" i="9" s="1"/>
  <c r="G177" i="9"/>
  <c r="E177" i="9" s="1"/>
  <c r="B177" i="9" s="1"/>
  <c r="G176" i="9"/>
  <c r="E176" i="9" s="1"/>
  <c r="B176" i="9" s="1"/>
  <c r="G175" i="9"/>
  <c r="E175" i="9" s="1"/>
  <c r="B175" i="9" s="1"/>
  <c r="G174" i="9"/>
  <c r="E174" i="9" s="1"/>
  <c r="B174" i="9" s="1"/>
  <c r="G214" i="9"/>
  <c r="E214" i="9" s="1"/>
  <c r="B214" i="9" s="1"/>
  <c r="G212" i="9"/>
  <c r="E212" i="9" s="1"/>
  <c r="B212" i="9" s="1"/>
  <c r="G210" i="9"/>
  <c r="E210" i="9" s="1"/>
  <c r="B210" i="9" s="1"/>
  <c r="G208" i="9"/>
  <c r="E208" i="9" s="1"/>
  <c r="B208" i="9" s="1"/>
  <c r="I10" i="9"/>
  <c r="G209" i="9"/>
  <c r="E209" i="9" s="1"/>
  <c r="B209" i="9" s="1"/>
  <c r="E88" i="5"/>
  <c r="D1093" i="1" s="1"/>
  <c r="E177" i="5"/>
  <c r="B39" i="9"/>
  <c r="B47" i="9"/>
  <c r="E57" i="9"/>
  <c r="B57" i="9" s="1"/>
  <c r="E65" i="9"/>
  <c r="B65" i="9" s="1"/>
  <c r="E73" i="9"/>
  <c r="B73" i="9" s="1"/>
  <c r="E81" i="9"/>
  <c r="B81" i="9" s="1"/>
  <c r="B87" i="9"/>
  <c r="B95" i="9"/>
  <c r="B103" i="9"/>
  <c r="L207" i="9"/>
  <c r="F207" i="9" s="1"/>
  <c r="B55" i="9"/>
  <c r="B63" i="9"/>
  <c r="B71" i="9"/>
  <c r="B79" i="9"/>
  <c r="G213" i="9"/>
  <c r="E213" i="9" s="1"/>
  <c r="B213" i="9" s="1"/>
  <c r="F298" i="9"/>
  <c r="B109" i="9"/>
  <c r="E112" i="9"/>
  <c r="B112" i="9" s="1"/>
  <c r="B118" i="9"/>
  <c r="E128" i="9"/>
  <c r="B128" i="9" s="1"/>
  <c r="E140" i="9"/>
  <c r="B140" i="9" s="1"/>
  <c r="B146" i="9"/>
  <c r="B158" i="9"/>
  <c r="B110" i="9"/>
  <c r="E120" i="9"/>
  <c r="B120" i="9" s="1"/>
  <c r="B126" i="9"/>
  <c r="E132" i="9"/>
  <c r="B132" i="9" s="1"/>
  <c r="B138" i="9"/>
  <c r="E148" i="9"/>
  <c r="B148" i="9" s="1"/>
  <c r="B154" i="9"/>
  <c r="E160" i="9"/>
  <c r="B160" i="9" s="1"/>
  <c r="B229" i="9"/>
  <c r="F250" i="9"/>
  <c r="B250" i="9" s="1"/>
  <c r="B288" i="9"/>
  <c r="B289" i="9"/>
  <c r="B321" i="9"/>
  <c r="B325" i="9"/>
  <c r="B260" i="9"/>
  <c r="B261" i="9"/>
  <c r="F266" i="9"/>
  <c r="B266" i="9" s="1"/>
  <c r="B271" i="9"/>
  <c r="B279" i="9"/>
  <c r="F282" i="9"/>
  <c r="B282" i="9" s="1"/>
  <c r="B287" i="9"/>
  <c r="B232" i="9"/>
  <c r="F246" i="9"/>
  <c r="B246" i="9" s="1"/>
  <c r="F254" i="9"/>
  <c r="B254" i="9" s="1"/>
  <c r="F262" i="9"/>
  <c r="B262" i="9" s="1"/>
  <c r="B269" i="9"/>
  <c r="B277" i="9"/>
  <c r="B284" i="9"/>
  <c r="B285" i="9"/>
  <c r="B292" i="9"/>
  <c r="E251" i="5" l="1"/>
  <c r="E176" i="5" s="1"/>
  <c r="D1180" i="1" s="1"/>
  <c r="H1260" i="1"/>
  <c r="G1260" i="1"/>
  <c r="H19" i="9"/>
  <c r="E19" i="9" s="1"/>
  <c r="B19" i="9" s="1"/>
  <c r="D1017" i="1"/>
  <c r="E7" i="5"/>
  <c r="F12" i="5"/>
  <c r="G343" i="9"/>
  <c r="E343" i="9" s="1"/>
  <c r="B343" i="9" s="1"/>
  <c r="B207" i="9"/>
  <c r="E360" i="4"/>
  <c r="D1537" i="1"/>
  <c r="I31" i="3"/>
  <c r="F251" i="5"/>
  <c r="H25" i="3"/>
  <c r="C1255" i="1"/>
  <c r="F535" i="4"/>
  <c r="C529" i="1"/>
  <c r="D176" i="5"/>
  <c r="F177" i="5"/>
  <c r="H24" i="3"/>
  <c r="C1181" i="1"/>
  <c r="F129" i="6"/>
  <c r="C1525" i="1"/>
  <c r="G198" i="1"/>
  <c r="H198" i="1"/>
  <c r="F106" i="4"/>
  <c r="C102" i="1"/>
  <c r="G1424" i="1"/>
  <c r="H1424" i="1"/>
  <c r="G303" i="1"/>
  <c r="H303" i="1"/>
  <c r="G54" i="1"/>
  <c r="H54" i="1"/>
  <c r="E179" i="9"/>
  <c r="B179" i="9" s="1"/>
  <c r="E310" i="9"/>
  <c r="B310" i="9" s="1"/>
  <c r="F221" i="4"/>
  <c r="C217" i="1"/>
  <c r="F648" i="4"/>
  <c r="C642" i="1"/>
  <c r="F82" i="4"/>
  <c r="C78" i="1"/>
  <c r="F147" i="5"/>
  <c r="C1152" i="1"/>
  <c r="C623" i="1"/>
  <c r="F629" i="4"/>
  <c r="F466" i="4"/>
  <c r="D430" i="4"/>
  <c r="C460" i="1"/>
  <c r="D1538" i="1"/>
  <c r="I33" i="3"/>
  <c r="E69" i="5"/>
  <c r="F273" i="4"/>
  <c r="C269" i="1"/>
  <c r="D6" i="4"/>
  <c r="F7" i="4"/>
  <c r="C3" i="1"/>
  <c r="I40" i="3"/>
  <c r="C1622" i="1"/>
  <c r="F373" i="4"/>
  <c r="D360" i="4"/>
  <c r="C368" i="1"/>
  <c r="G259" i="1"/>
  <c r="H259" i="1"/>
  <c r="I1545" i="1"/>
  <c r="I1541" i="1"/>
  <c r="F584" i="4"/>
  <c r="C578" i="1"/>
  <c r="G242" i="1"/>
  <c r="H242" i="1"/>
  <c r="E535" i="4"/>
  <c r="D530" i="1"/>
  <c r="H28" i="3"/>
  <c r="F35" i="6"/>
  <c r="C1431" i="1"/>
  <c r="E430" i="4"/>
  <c r="F135" i="5"/>
  <c r="C1140" i="1"/>
  <c r="D1181" i="1"/>
  <c r="I24" i="3"/>
  <c r="E309" i="9"/>
  <c r="B309" i="9" s="1"/>
  <c r="F597" i="4"/>
  <c r="C591" i="1"/>
  <c r="F164" i="4"/>
  <c r="C160" i="1"/>
  <c r="F49" i="4"/>
  <c r="C45" i="1"/>
  <c r="I28" i="3"/>
  <c r="D1431" i="1"/>
  <c r="F88" i="5"/>
  <c r="C1093" i="1"/>
  <c r="E316" i="9"/>
  <c r="B316" i="9" s="1"/>
  <c r="I30" i="3"/>
  <c r="D1510" i="1"/>
  <c r="F647" i="4"/>
  <c r="C641" i="1"/>
  <c r="I1559" i="1"/>
  <c r="I1551" i="1"/>
  <c r="G1539" i="1"/>
  <c r="G1634" i="1"/>
  <c r="H1634" i="1"/>
  <c r="D69" i="5"/>
  <c r="G1300" i="1"/>
  <c r="H1300" i="1"/>
  <c r="G233" i="1"/>
  <c r="H233" i="1"/>
  <c r="D141" i="6"/>
  <c r="K1481" i="9"/>
  <c r="G344" i="9"/>
  <c r="E344" i="9" s="1"/>
  <c r="B344" i="9" s="1"/>
  <c r="C1621" i="1"/>
  <c r="I39" i="3"/>
  <c r="F491" i="4"/>
  <c r="C485" i="1"/>
  <c r="F125" i="4"/>
  <c r="C121" i="1"/>
  <c r="F230" i="4"/>
  <c r="C226" i="1"/>
  <c r="F274" i="5"/>
  <c r="C1278" i="1"/>
  <c r="E315" i="9"/>
  <c r="B315" i="9" s="1"/>
  <c r="F571" i="4"/>
  <c r="C565" i="1"/>
  <c r="H24" i="9"/>
  <c r="D152" i="4"/>
  <c r="G24" i="9"/>
  <c r="F153" i="4"/>
  <c r="C149" i="1"/>
  <c r="E6" i="4"/>
  <c r="D3" i="1"/>
  <c r="G338" i="9"/>
  <c r="E338" i="9" s="1"/>
  <c r="B338" i="9" s="1"/>
  <c r="F203" i="5"/>
  <c r="C1207" i="1"/>
  <c r="E152" i="4"/>
  <c r="D160" i="1"/>
  <c r="G346" i="9"/>
  <c r="E346" i="9" s="1"/>
  <c r="H33" i="3"/>
  <c r="C1538" i="1"/>
  <c r="H1628" i="1"/>
  <c r="G1628" i="1"/>
  <c r="I1543" i="1"/>
  <c r="D1255" i="1"/>
  <c r="G1485" i="1"/>
  <c r="H1485" i="1"/>
  <c r="G1259" i="1"/>
  <c r="H1259" i="1"/>
  <c r="G57" i="1"/>
  <c r="H57" i="1"/>
  <c r="I25" i="3" l="1"/>
  <c r="I22" i="3"/>
  <c r="D1012" i="1"/>
  <c r="F7" i="5"/>
  <c r="G1017" i="1"/>
  <c r="H1017" i="1"/>
  <c r="D355" i="1"/>
  <c r="E417" i="4"/>
  <c r="D412" i="1" s="1"/>
  <c r="E418" i="4"/>
  <c r="D413" i="1" s="1"/>
  <c r="F430" i="4"/>
  <c r="D639" i="4"/>
  <c r="C424" i="1"/>
  <c r="G1152" i="1"/>
  <c r="H1152" i="1"/>
  <c r="G642" i="1"/>
  <c r="H642" i="1"/>
  <c r="G565" i="1"/>
  <c r="H565" i="1"/>
  <c r="H1621" i="1"/>
  <c r="G1621" i="1"/>
  <c r="H11" i="3"/>
  <c r="H31" i="3"/>
  <c r="F141" i="6"/>
  <c r="C1537" i="1"/>
  <c r="G160" i="1"/>
  <c r="H160" i="1"/>
  <c r="G1140" i="1"/>
  <c r="H1140" i="1"/>
  <c r="G1622" i="1"/>
  <c r="H1622" i="1"/>
  <c r="H17" i="3"/>
  <c r="D422" i="4"/>
  <c r="F6" i="4"/>
  <c r="C2" i="1"/>
  <c r="F176" i="5"/>
  <c r="C1180" i="1"/>
  <c r="G1255" i="1"/>
  <c r="H1255" i="1"/>
  <c r="B346" i="9"/>
  <c r="E345" i="9"/>
  <c r="I10" i="3" s="1"/>
  <c r="G149" i="1"/>
  <c r="H149" i="1"/>
  <c r="G121" i="1"/>
  <c r="H121" i="1"/>
  <c r="G1431" i="1"/>
  <c r="H1431" i="1"/>
  <c r="G578" i="1"/>
  <c r="H578" i="1"/>
  <c r="G102" i="1"/>
  <c r="H102" i="1"/>
  <c r="G1525" i="1"/>
  <c r="H1525" i="1"/>
  <c r="D640" i="4"/>
  <c r="E24" i="9"/>
  <c r="G226" i="1"/>
  <c r="H226" i="1"/>
  <c r="G485" i="1"/>
  <c r="H485" i="1"/>
  <c r="G368" i="1"/>
  <c r="H368" i="1"/>
  <c r="G269" i="1"/>
  <c r="H269" i="1"/>
  <c r="G78" i="1"/>
  <c r="H78" i="1"/>
  <c r="G217" i="1"/>
  <c r="H217" i="1"/>
  <c r="G1181" i="1"/>
  <c r="H1181" i="1"/>
  <c r="G529" i="1"/>
  <c r="H529" i="1"/>
  <c r="G1278" i="1"/>
  <c r="H1278" i="1"/>
  <c r="F69" i="5"/>
  <c r="H23" i="3"/>
  <c r="C1074" i="1"/>
  <c r="D6" i="5"/>
  <c r="H1510" i="1"/>
  <c r="G1510" i="1"/>
  <c r="E640" i="4"/>
  <c r="D634" i="1" s="1"/>
  <c r="D529" i="1"/>
  <c r="D1074" i="1"/>
  <c r="I23" i="3"/>
  <c r="E6" i="5"/>
  <c r="G1538" i="1"/>
  <c r="H1538" i="1"/>
  <c r="E299" i="4"/>
  <c r="E300" i="4" s="1"/>
  <c r="D296" i="1" s="1"/>
  <c r="D148" i="1"/>
  <c r="I18" i="3"/>
  <c r="G641" i="1"/>
  <c r="H641" i="1"/>
  <c r="G1207" i="1"/>
  <c r="H1207" i="1"/>
  <c r="E422" i="4"/>
  <c r="I17" i="3"/>
  <c r="D2" i="1"/>
  <c r="D299" i="4"/>
  <c r="F152" i="4"/>
  <c r="H18" i="3"/>
  <c r="C148" i="1"/>
  <c r="E342" i="9"/>
  <c r="G1093" i="1"/>
  <c r="H1093" i="1"/>
  <c r="G45" i="1"/>
  <c r="H45" i="1"/>
  <c r="G591" i="1"/>
  <c r="H591" i="1"/>
  <c r="E639" i="4"/>
  <c r="D633" i="1" s="1"/>
  <c r="D424" i="1"/>
  <c r="G530" i="1"/>
  <c r="H530" i="1"/>
  <c r="H9" i="3"/>
  <c r="D418" i="4"/>
  <c r="F360" i="4"/>
  <c r="C355" i="1"/>
  <c r="D417" i="4"/>
  <c r="G3" i="1"/>
  <c r="H3" i="1"/>
  <c r="G460" i="1"/>
  <c r="H460" i="1"/>
  <c r="G623" i="1"/>
  <c r="H623" i="1"/>
  <c r="G348" i="9"/>
  <c r="E348" i="9" s="1"/>
  <c r="H1012" i="1" l="1"/>
  <c r="G1012" i="1"/>
  <c r="N3" i="9"/>
  <c r="I11" i="3"/>
  <c r="E643" i="4"/>
  <c r="D417" i="1"/>
  <c r="E301" i="4"/>
  <c r="D297" i="1" s="1"/>
  <c r="E423" i="4"/>
  <c r="D295" i="1"/>
  <c r="B24" i="9"/>
  <c r="G2" i="1"/>
  <c r="H2" i="1"/>
  <c r="G1537" i="1"/>
  <c r="H1537" i="1"/>
  <c r="G424" i="1"/>
  <c r="H424" i="1"/>
  <c r="F422" i="4"/>
  <c r="D643" i="4"/>
  <c r="C417" i="1"/>
  <c r="D423" i="4"/>
  <c r="F299" i="4"/>
  <c r="D301" i="4"/>
  <c r="C295" i="1"/>
  <c r="F640" i="4"/>
  <c r="C634" i="1"/>
  <c r="D300" i="4"/>
  <c r="F639" i="4"/>
  <c r="C633" i="1"/>
  <c r="E347" i="9"/>
  <c r="I9" i="3" s="1"/>
  <c r="B348" i="9"/>
  <c r="G355" i="1"/>
  <c r="H355" i="1"/>
  <c r="H299" i="9"/>
  <c r="D1011" i="1"/>
  <c r="G1074" i="1"/>
  <c r="H1074" i="1"/>
  <c r="F418" i="4"/>
  <c r="C413" i="1"/>
  <c r="F417" i="4"/>
  <c r="C412" i="1"/>
  <c r="K3" i="9"/>
  <c r="G148" i="1"/>
  <c r="H148" i="1"/>
  <c r="G306" i="9"/>
  <c r="E306" i="9" s="1"/>
  <c r="B306" i="9" s="1"/>
  <c r="G299" i="9"/>
  <c r="F6" i="5"/>
  <c r="C1011" i="1"/>
  <c r="G1180" i="1"/>
  <c r="H1180" i="1"/>
  <c r="F300" i="4" l="1"/>
  <c r="C296" i="1"/>
  <c r="F643" i="4"/>
  <c r="C637" i="1"/>
  <c r="D637" i="1"/>
  <c r="G1011" i="1"/>
  <c r="H8" i="3"/>
  <c r="H1011" i="1"/>
  <c r="G412" i="1"/>
  <c r="H412" i="1"/>
  <c r="G633" i="1"/>
  <c r="H633" i="1"/>
  <c r="G634" i="1"/>
  <c r="H634" i="1"/>
  <c r="E425" i="4"/>
  <c r="D420" i="1" s="1"/>
  <c r="E644" i="4"/>
  <c r="D418" i="1"/>
  <c r="H20" i="9"/>
  <c r="E424" i="4"/>
  <c r="D419" i="1" s="1"/>
  <c r="F301" i="4"/>
  <c r="C297" i="1"/>
  <c r="D644" i="4"/>
  <c r="D645" i="4" s="1"/>
  <c r="D425" i="4"/>
  <c r="F423" i="4"/>
  <c r="C418" i="1"/>
  <c r="G20" i="9"/>
  <c r="D424" i="4"/>
  <c r="E299" i="9"/>
  <c r="G413" i="1"/>
  <c r="H413" i="1"/>
  <c r="G295" i="1"/>
  <c r="H295" i="1"/>
  <c r="G417" i="1"/>
  <c r="H417" i="1"/>
  <c r="E20" i="9" l="1"/>
  <c r="B20" i="9" s="1"/>
  <c r="F645" i="4"/>
  <c r="C639" i="1"/>
  <c r="F424" i="4"/>
  <c r="C419" i="1"/>
  <c r="G418" i="1"/>
  <c r="H418" i="1"/>
  <c r="G297" i="1"/>
  <c r="H297" i="1"/>
  <c r="B299" i="9"/>
  <c r="E646" i="4"/>
  <c r="D638" i="1"/>
  <c r="E645" i="4"/>
  <c r="G296" i="1"/>
  <c r="H296" i="1"/>
  <c r="M3" i="9"/>
  <c r="G637" i="1"/>
  <c r="H637" i="1"/>
  <c r="F425" i="4"/>
  <c r="C420" i="1"/>
  <c r="D646" i="4"/>
  <c r="F644" i="4"/>
  <c r="C638" i="1"/>
  <c r="G420" i="1" l="1"/>
  <c r="H420" i="1"/>
  <c r="E649" i="4"/>
  <c r="D639" i="1"/>
  <c r="H639" i="1" s="1"/>
  <c r="G638" i="1"/>
  <c r="H638" i="1"/>
  <c r="H334" i="9"/>
  <c r="G334" i="9"/>
  <c r="G419" i="1"/>
  <c r="H419" i="1"/>
  <c r="F646" i="4"/>
  <c r="C640" i="1"/>
  <c r="D650" i="4"/>
  <c r="E650" i="4"/>
  <c r="D640" i="1"/>
  <c r="D649" i="4"/>
  <c r="E334" i="9" l="1"/>
  <c r="B334" i="9" s="1"/>
  <c r="F650" i="4"/>
  <c r="H20" i="3"/>
  <c r="C644" i="1"/>
  <c r="D643" i="1"/>
  <c r="H7" i="3" s="1"/>
  <c r="I19" i="3"/>
  <c r="I20" i="3"/>
  <c r="D644" i="1"/>
  <c r="F649" i="4"/>
  <c r="H19" i="3"/>
  <c r="C643" i="1"/>
  <c r="G297" i="9"/>
  <c r="E297" i="9" s="1"/>
  <c r="B297" i="9" s="1"/>
  <c r="G640" i="1"/>
  <c r="H640" i="1"/>
  <c r="G639" i="1"/>
  <c r="E298" i="9" l="1"/>
  <c r="I8" i="3" s="1"/>
  <c r="J3" i="9"/>
  <c r="G644" i="1"/>
  <c r="H644" i="1"/>
  <c r="G643" i="1"/>
  <c r="H643" i="1"/>
  <c r="G295" i="9" l="1"/>
  <c r="L293" i="9"/>
  <c r="F293" i="9" s="1"/>
  <c r="H295" i="9"/>
  <c r="H18" i="9"/>
  <c r="G18" i="9"/>
  <c r="H17" i="9"/>
  <c r="H16" i="9"/>
  <c r="I17" i="9"/>
  <c r="J13" i="9"/>
  <c r="I5" i="9"/>
  <c r="K13" i="9"/>
  <c r="J5" i="9"/>
  <c r="I7" i="9"/>
  <c r="K12" i="9"/>
  <c r="J7" i="9"/>
  <c r="G22" i="9"/>
  <c r="M16" i="9"/>
  <c r="G15" i="9"/>
  <c r="G16" i="9"/>
  <c r="E16" i="9" s="1"/>
  <c r="M15" i="9"/>
  <c r="I9" i="9"/>
  <c r="I13" i="9"/>
  <c r="I6" i="9"/>
  <c r="I11" i="9"/>
  <c r="K9" i="9"/>
  <c r="I8" i="9"/>
  <c r="J17" i="9"/>
  <c r="H22" i="9"/>
  <c r="H15" i="9"/>
  <c r="K7" i="9"/>
  <c r="K11" i="9"/>
  <c r="J9" i="9"/>
  <c r="J6" i="9"/>
  <c r="J11" i="9"/>
  <c r="K6" i="9"/>
  <c r="G21" i="9"/>
  <c r="L15" i="9"/>
  <c r="H21" i="9"/>
  <c r="G17" i="9"/>
  <c r="L16" i="9"/>
  <c r="F16" i="9" s="1"/>
  <c r="J8" i="9"/>
  <c r="J12" i="9"/>
  <c r="K8" i="9"/>
  <c r="I12" i="9"/>
  <c r="K5" i="9"/>
  <c r="J10" i="9"/>
  <c r="K10" i="9"/>
  <c r="E295" i="9" l="1"/>
  <c r="B295" i="9" s="1"/>
  <c r="E13" i="9"/>
  <c r="B13" i="9" s="1"/>
  <c r="E17" i="9"/>
  <c r="B17" i="9" s="1"/>
  <c r="F15" i="9"/>
  <c r="F14" i="9" s="1"/>
  <c r="E18" i="9"/>
  <c r="B18" i="9" s="1"/>
  <c r="E10" i="9"/>
  <c r="B10" i="9" s="1"/>
  <c r="E12" i="9"/>
  <c r="B12" i="9" s="1"/>
  <c r="E21" i="9"/>
  <c r="B21" i="9" s="1"/>
  <c r="E11" i="9"/>
  <c r="B11" i="9" s="1"/>
  <c r="E22" i="9"/>
  <c r="B22" i="9" s="1"/>
  <c r="E6" i="9"/>
  <c r="B6" i="9" s="1"/>
  <c r="B16" i="9"/>
  <c r="E8" i="9"/>
  <c r="B8" i="9" s="1"/>
  <c r="E15" i="9"/>
  <c r="E5" i="9"/>
  <c r="B293" i="9"/>
  <c r="F23" i="9"/>
  <c r="E9" i="9"/>
  <c r="B9" i="9" s="1"/>
  <c r="E7" i="9"/>
  <c r="B7" i="9" s="1"/>
  <c r="E23" i="9"/>
  <c r="I7" i="3" s="1"/>
  <c r="F3" i="9" l="1"/>
  <c r="B5" i="9"/>
  <c r="E4" i="9"/>
  <c r="B15" i="9"/>
  <c r="E14" i="9"/>
  <c r="I13" i="3" s="1"/>
  <c r="E3" i="9" l="1"/>
</calcChain>
</file>

<file path=xl/sharedStrings.xml><?xml version="1.0" encoding="utf-8"?>
<sst xmlns="http://schemas.openxmlformats.org/spreadsheetml/2006/main" count="4733" uniqueCount="3656">
  <si>
    <t>Obveznik:</t>
  </si>
  <si>
    <t>23034 - Osnovna škola Laslovo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</si>
  <si>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</si>
  <si>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</si>
  <si>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</si>
  <si>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</si>
  <si>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</si>
  <si>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</si>
  <si>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</si>
  <si>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</si>
  <si>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</si>
  <si>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</si>
  <si>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</si>
  <si>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</si>
  <si>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</si>
  <si>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</si>
  <si>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</si>
  <si>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</si>
  <si>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</si>
  <si>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</si>
  <si>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</si>
  <si>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</si>
  <si>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</si>
  <si>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</si>
  <si>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</si>
  <si>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</si>
  <si>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</si>
  <si>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</si>
  <si>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</si>
  <si>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</si>
  <si>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</si>
  <si>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</si>
  <si>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</si>
  <si>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</si>
  <si>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</si>
  <si>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</si>
  <si>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</si>
  <si>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</si>
  <si>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</si>
  <si>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</si>
  <si>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</si>
  <si>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</si>
  <si>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</si>
  <si>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</si>
  <si>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</si>
  <si>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</si>
  <si>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</si>
  <si>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</si>
  <si>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</si>
  <si>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</si>
  <si>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</si>
  <si>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</si>
  <si>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</si>
  <si>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</si>
  <si>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</si>
  <si>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</si>
  <si>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</si>
  <si>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</si>
  <si>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</si>
  <si>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</si>
  <si>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</si>
  <si>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</si>
  <si>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</si>
  <si>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</si>
  <si>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</si>
  <si>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</si>
  <si>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</si>
  <si>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</si>
  <si>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</si>
  <si>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</si>
  <si>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</si>
  <si>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</si>
  <si>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</si>
  <si>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</si>
  <si>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</si>
  <si>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</si>
  <si>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</si>
  <si>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</si>
  <si>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</si>
  <si>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</si>
  <si>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</si>
  <si>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</si>
  <si>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</si>
  <si>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</si>
  <si>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</si>
  <si>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</si>
  <si>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</si>
  <si>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</si>
  <si>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</si>
  <si>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</si>
  <si>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</si>
  <si>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</si>
  <si>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</si>
  <si>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</si>
  <si>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</si>
  <si>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</si>
  <si>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</si>
  <si>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</si>
  <si>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</si>
  <si>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</si>
  <si>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</si>
  <si>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</si>
  <si>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</si>
  <si>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</si>
  <si>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</si>
  <si>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</si>
  <si>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</si>
  <si>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</si>
  <si>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</si>
  <si>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</si>
  <si>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</si>
  <si>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</si>
  <si>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</si>
  <si>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</si>
  <si>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</si>
  <si>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</si>
  <si>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</si>
  <si>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</si>
  <si>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</si>
  <si>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</si>
  <si>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</si>
  <si>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</si>
  <si>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</si>
  <si>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</si>
  <si>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</si>
  <si>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</si>
  <si>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</si>
  <si>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</si>
  <si>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</si>
  <si>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</si>
  <si>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</si>
  <si>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</si>
  <si>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</si>
  <si>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</si>
  <si>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</si>
  <si>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</si>
  <si>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</si>
  <si>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</si>
  <si>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</si>
  <si>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</si>
  <si>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</si>
  <si>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</si>
  <si>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</si>
  <si>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</si>
  <si>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</si>
  <si>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</si>
  <si>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</si>
  <si>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</si>
  <si>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</si>
  <si>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</si>
  <si>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</si>
  <si>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</si>
  <si>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</si>
  <si>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</si>
  <si>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</si>
  <si>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</si>
  <si>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</si>
  <si>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</si>
  <si>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</si>
  <si>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</si>
  <si>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</si>
  <si>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</si>
  <si>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</si>
  <si>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</si>
  <si>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</si>
  <si>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</si>
  <si>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</si>
  <si>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</si>
  <si>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</si>
  <si>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</si>
  <si>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</si>
  <si>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</si>
  <si>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</si>
  <si>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</si>
  <si>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</si>
  <si>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</si>
  <si>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</si>
  <si>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</si>
  <si>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</si>
  <si>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</si>
  <si>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</si>
  <si>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</si>
  <si>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</si>
  <si>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</si>
  <si>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</si>
  <si>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</si>
  <si>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</si>
  <si>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</si>
  <si>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</si>
  <si>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</si>
  <si>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</si>
  <si>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</si>
  <si>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</si>
  <si>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</si>
  <si>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</si>
  <si>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</si>
  <si>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</si>
  <si>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</si>
  <si>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</si>
  <si>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</si>
  <si>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</si>
  <si>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</si>
  <si>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</si>
  <si>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</si>
  <si>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</si>
  <si>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</si>
  <si>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</si>
  <si>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</si>
  <si>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</si>
  <si>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</si>
  <si>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</si>
  <si>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</si>
  <si>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</si>
  <si>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</si>
  <si>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</si>
  <si>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</si>
  <si>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</si>
  <si>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</si>
  <si>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</si>
  <si>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</si>
  <si>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</si>
  <si>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</si>
  <si>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</si>
  <si>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</si>
  <si>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</si>
  <si>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</si>
  <si>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</si>
  <si>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</si>
  <si>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</si>
  <si>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</si>
  <si>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</si>
  <si>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</si>
  <si>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</si>
  <si>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</si>
  <si>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</si>
  <si>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</si>
  <si>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</si>
  <si>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</si>
  <si>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</si>
  <si>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</si>
  <si>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</si>
  <si>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</si>
  <si>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</si>
  <si>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</si>
  <si>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</si>
  <si>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</si>
  <si>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</si>
  <si>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</si>
  <si>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</si>
  <si>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</si>
  <si>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</si>
  <si>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</si>
  <si>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</si>
  <si>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</si>
  <si>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</si>
  <si>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</si>
  <si>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</si>
  <si>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</si>
  <si>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</si>
  <si>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</si>
  <si>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</si>
  <si>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</si>
  <si>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</si>
  <si>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</si>
  <si>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</si>
  <si>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</si>
  <si>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</si>
  <si>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</si>
  <si>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</si>
  <si>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</si>
  <si>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</si>
  <si>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</si>
  <si>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</si>
  <si>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</si>
  <si>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</si>
  <si>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</si>
  <si>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</si>
  <si>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</si>
  <si>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</si>
  <si>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</si>
  <si>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</si>
  <si>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</si>
  <si>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</si>
  <si>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</si>
  <si>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</si>
  <si>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</si>
  <si>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</si>
  <si>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</si>
  <si>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</si>
  <si>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</si>
  <si>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</si>
  <si>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</si>
  <si>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</si>
  <si>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</si>
  <si>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</si>
  <si>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</si>
  <si>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</si>
  <si>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</si>
  <si>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</si>
  <si>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</si>
  <si>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</si>
  <si>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</si>
  <si>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</si>
  <si>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</si>
  <si>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</si>
  <si>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</si>
  <si>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</si>
  <si>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</si>
  <si>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</si>
  <si>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</si>
  <si>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</si>
  <si>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</si>
  <si>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</si>
  <si>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</si>
  <si>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</si>
  <si>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</si>
  <si>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</si>
  <si>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</si>
  <si>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</si>
  <si>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</si>
  <si>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</si>
  <si>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</si>
  <si>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</si>
  <si>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</si>
  <si>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</si>
  <si>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</si>
  <si>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</si>
  <si>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</si>
  <si>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</si>
  <si>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</si>
  <si>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</si>
  <si>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</si>
  <si>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</si>
  <si>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</si>
  <si>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</si>
  <si>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</si>
  <si>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</si>
  <si>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</si>
  <si>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</si>
  <si>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</si>
  <si>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</si>
  <si>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</si>
  <si>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</si>
  <si>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</si>
  <si>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</si>
  <si>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</si>
  <si>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</si>
  <si>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</si>
  <si>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</si>
  <si>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</si>
  <si>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</si>
  <si>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</si>
  <si>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</si>
  <si>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</si>
  <si>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</si>
  <si>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</si>
  <si>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</si>
  <si>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</si>
  <si>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</si>
  <si>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</si>
  <si>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</si>
  <si>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</si>
  <si>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</si>
  <si>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</si>
  <si>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</si>
  <si>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</si>
  <si>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</si>
  <si>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</si>
  <si>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</si>
  <si>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</si>
  <si>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</si>
  <si>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</si>
  <si>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</si>
  <si>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</si>
  <si>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</si>
  <si>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</si>
  <si>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</si>
  <si>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</si>
  <si>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</si>
  <si>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</si>
  <si>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</si>
  <si>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</si>
  <si>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</si>
  <si>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</si>
  <si>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</si>
  <si>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</si>
  <si>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</si>
  <si>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</si>
  <si>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</si>
  <si>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</si>
  <si>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</si>
  <si>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</si>
  <si>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</si>
  <si>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</si>
  <si>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</si>
  <si>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</si>
  <si>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</si>
  <si>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</si>
  <si>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</si>
  <si>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</si>
  <si>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</si>
  <si>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</si>
  <si>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</si>
  <si>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</si>
  <si>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</si>
  <si>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</si>
  <si>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</si>
  <si>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</si>
  <si>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</si>
  <si>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</si>
  <si>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</si>
  <si>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</si>
  <si>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</si>
  <si>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</si>
  <si>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</si>
  <si>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</si>
  <si>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</si>
  <si>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</si>
  <si>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</si>
  <si>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</si>
  <si>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</si>
  <si>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</si>
  <si>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</si>
  <si>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</si>
  <si>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</si>
  <si>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</si>
  <si>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</si>
  <si>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</si>
  <si>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</si>
  <si>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</si>
  <si>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</si>
  <si>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</si>
  <si>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</si>
  <si>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</si>
  <si>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</si>
  <si>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</si>
  <si>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</si>
  <si>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</si>
  <si>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</si>
  <si>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</si>
  <si>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</si>
  <si>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</si>
  <si>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</si>
  <si>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</si>
  <si>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</si>
  <si>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</si>
  <si>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</si>
  <si>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</si>
  <si>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</si>
  <si>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</si>
  <si>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</si>
  <si>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</si>
  <si>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</si>
  <si>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</si>
  <si>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</si>
  <si>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</si>
  <si>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</si>
  <si>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</si>
  <si>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</si>
  <si>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</si>
  <si>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</si>
  <si>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</si>
  <si>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</si>
  <si>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</si>
  <si>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</si>
  <si>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</si>
  <si>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</si>
  <si>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</si>
  <si>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</si>
  <si>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</si>
  <si>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</si>
  <si>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</si>
  <si>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</si>
  <si>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</si>
  <si>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</si>
  <si>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</si>
  <si>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</si>
  <si>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</si>
  <si>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</si>
  <si>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</si>
  <si>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</si>
  <si>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</si>
  <si>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</si>
  <si>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</si>
  <si>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</si>
  <si>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</si>
  <si>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</si>
  <si>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</si>
  <si>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</si>
  <si>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</si>
  <si>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</si>
  <si>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</si>
  <si>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</si>
  <si>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</si>
  <si>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</si>
  <si>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</si>
  <si>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</si>
  <si>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</si>
  <si>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</si>
  <si>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</si>
  <si>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</si>
  <si>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</si>
  <si>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</si>
  <si>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</si>
  <si>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</si>
  <si>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</si>
  <si>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</si>
  <si>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</si>
  <si>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</si>
  <si>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</si>
  <si>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</si>
  <si>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</si>
  <si>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</si>
  <si>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</si>
  <si>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</si>
  <si>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</si>
  <si>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</si>
  <si>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</si>
  <si>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</si>
  <si>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</si>
  <si>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</si>
  <si>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</si>
  <si>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</si>
  <si>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</si>
  <si>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</si>
  <si>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</si>
  <si>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</si>
  <si>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</si>
  <si>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</si>
  <si>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</si>
  <si>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</si>
  <si>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</si>
  <si>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</si>
  <si>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</si>
  <si>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</si>
  <si>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</si>
  <si>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</si>
  <si>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</si>
  <si>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</si>
  <si>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</si>
  <si>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</si>
  <si>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</si>
  <si>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</si>
  <si>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</si>
  <si>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</si>
  <si>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</si>
  <si>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</si>
  <si>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</si>
  <si>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</si>
  <si>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</si>
  <si>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</si>
  <si>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</si>
  <si>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</si>
  <si>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</si>
  <si>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</si>
  <si>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</si>
  <si>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</si>
  <si>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</si>
  <si>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</si>
  <si>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</si>
  <si>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</si>
  <si>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</si>
  <si>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</si>
  <si>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</si>
  <si>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</si>
  <si>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</si>
  <si>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</si>
  <si>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</si>
  <si>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</si>
  <si>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</si>
  <si>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</si>
  <si>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</si>
  <si>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</si>
  <si>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</si>
  <si>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</si>
  <si>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</si>
  <si>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</si>
  <si>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</si>
  <si>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</si>
  <si>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</si>
  <si>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</si>
  <si>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</si>
  <si>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</si>
  <si>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</si>
  <si>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</si>
  <si>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</si>
  <si>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</si>
  <si>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</si>
  <si>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</si>
  <si>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</si>
  <si>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</si>
  <si>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</si>
  <si>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</si>
  <si>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</si>
  <si>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</si>
  <si>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</si>
  <si>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</si>
  <si>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</si>
  <si>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</si>
  <si>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</si>
  <si>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</si>
  <si>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</si>
  <si>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</si>
  <si>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</si>
  <si>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</si>
  <si>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</si>
  <si>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</si>
  <si>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</si>
  <si>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</si>
  <si>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</si>
  <si>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</si>
  <si>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</si>
  <si>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</si>
  <si>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</si>
  <si>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</si>
  <si>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</si>
  <si>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</si>
  <si>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</si>
  <si>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</si>
  <si>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</si>
  <si>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</si>
  <si>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</si>
  <si>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</si>
  <si>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</si>
  <si>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</si>
  <si>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</si>
  <si>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</si>
  <si>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</si>
  <si>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</si>
  <si>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</si>
  <si>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</si>
  <si>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</si>
  <si>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</si>
  <si>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</si>
  <si>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</si>
  <si>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</si>
  <si>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</si>
  <si>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</si>
  <si>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</si>
  <si>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</si>
  <si>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</si>
  <si>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</si>
  <si>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</si>
  <si>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</si>
  <si>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</si>
  <si>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</si>
  <si>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</si>
  <si>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</si>
  <si>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</si>
  <si>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</si>
  <si>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</si>
  <si>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</si>
  <si>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</si>
  <si>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</si>
  <si>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</si>
  <si>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</si>
  <si>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</si>
  <si>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</si>
  <si>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</si>
  <si>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</si>
  <si>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</si>
  <si>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</si>
  <si>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</si>
  <si>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</si>
  <si>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</si>
  <si>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</si>
  <si>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</si>
  <si>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</si>
  <si>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</si>
  <si>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</si>
  <si>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</si>
  <si>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</si>
  <si>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</si>
  <si>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</si>
  <si>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</si>
  <si>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</si>
  <si>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</si>
  <si>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</si>
  <si>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</si>
  <si>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</si>
  <si>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</si>
  <si>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</si>
  <si>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</si>
  <si>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</si>
  <si>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</si>
  <si>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</si>
  <si>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</si>
  <si>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</si>
  <si>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</si>
  <si>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</si>
  <si>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</si>
  <si>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</si>
  <si>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</si>
  <si>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</si>
  <si>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</si>
  <si>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</si>
  <si>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</si>
  <si>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</si>
  <si>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</si>
  <si>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</si>
  <si>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</si>
  <si>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</si>
  <si>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</si>
  <si>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</si>
  <si>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</si>
  <si>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</si>
  <si>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</si>
  <si>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</si>
  <si>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</si>
  <si>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</si>
  <si>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</si>
  <si>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</si>
  <si>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</si>
  <si>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</si>
  <si>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</si>
  <si>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</si>
  <si>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</si>
  <si>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</si>
  <si>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</si>
  <si>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</si>
  <si>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</si>
  <si>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</si>
  <si>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</si>
  <si>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</si>
  <si>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</si>
  <si>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</si>
  <si>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</si>
  <si>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</si>
  <si>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</si>
  <si>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</si>
  <si>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</si>
  <si>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</si>
  <si>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</si>
  <si>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</si>
  <si>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</si>
  <si>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</si>
  <si>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</si>
  <si>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</si>
  <si>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</si>
  <si>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</si>
  <si>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</si>
  <si>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</si>
  <si>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</si>
  <si>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</si>
  <si>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</si>
  <si>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</si>
  <si>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</si>
  <si>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</si>
  <si>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</si>
  <si>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</si>
  <si>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</si>
  <si>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</si>
  <si>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</si>
  <si>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</si>
  <si>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</si>
  <si>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</si>
  <si>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</si>
  <si>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</si>
  <si>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</si>
  <si>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</si>
  <si>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</si>
  <si>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</si>
  <si>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</si>
  <si>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</si>
  <si>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</si>
  <si>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</si>
  <si>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</si>
  <si>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</si>
  <si>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</si>
  <si>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</si>
  <si>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</si>
  <si>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</si>
  <si>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</si>
  <si>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</si>
  <si>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</si>
  <si>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</si>
  <si>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</si>
  <si>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</si>
  <si>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</si>
  <si>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</si>
  <si>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</si>
  <si>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</si>
  <si>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</si>
  <si>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</si>
  <si>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</si>
  <si>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</si>
  <si>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</si>
  <si>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</si>
  <si>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</si>
  <si>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</si>
  <si>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</si>
  <si>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</si>
  <si>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</si>
  <si>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</si>
  <si>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</si>
  <si>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</si>
  <si>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</si>
  <si>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</si>
  <si>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</si>
  <si>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</si>
  <si>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</si>
  <si>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</si>
  <si>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</si>
  <si>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</si>
  <si>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</si>
  <si>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</si>
  <si>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</si>
  <si>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</si>
  <si>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</si>
  <si>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</si>
  <si>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</si>
  <si>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</si>
  <si>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</si>
  <si>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</si>
  <si>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</si>
  <si>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</si>
  <si>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</si>
  <si>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</si>
  <si>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</si>
  <si>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</si>
  <si>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</si>
  <si>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</si>
  <si>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</si>
  <si>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</si>
  <si>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</si>
  <si>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</si>
  <si>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</si>
  <si>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</si>
  <si>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</si>
  <si>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</si>
  <si>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</si>
  <si>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</si>
  <si>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</si>
  <si>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</si>
  <si>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</si>
  <si>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</si>
  <si>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</si>
  <si>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</si>
  <si>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</si>
  <si>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</si>
  <si>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</si>
  <si>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</si>
  <si>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</si>
  <si>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</si>
  <si>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</si>
  <si>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</si>
  <si>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</si>
  <si>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</si>
  <si>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</si>
  <si>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</si>
  <si>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</si>
  <si>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</si>
  <si>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</si>
  <si>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</si>
  <si>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</si>
  <si>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</si>
  <si>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</si>
  <si>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</si>
  <si>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</si>
  <si>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</si>
  <si>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</si>
  <si>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</si>
  <si>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</si>
  <si>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</si>
  <si>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</si>
  <si>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</si>
  <si>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</si>
  <si>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</si>
  <si>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</si>
  <si>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</si>
  <si>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</si>
  <si>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</si>
  <si>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</si>
  <si>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</si>
  <si>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</si>
  <si>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</si>
  <si>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</si>
  <si>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</si>
  <si>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</si>
  <si>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</si>
  <si>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</si>
  <si>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</si>
  <si>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</si>
  <si>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</si>
  <si>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</si>
  <si>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</si>
  <si>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</si>
  <si>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</si>
  <si>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</si>
  <si>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</si>
  <si>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</si>
  <si>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</si>
  <si>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</si>
  <si>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</si>
  <si>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</si>
  <si>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</si>
  <si>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</si>
  <si>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</si>
  <si>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</si>
  <si>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</si>
  <si>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</si>
  <si>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</si>
  <si>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</si>
  <si>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</si>
  <si>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</si>
  <si>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</si>
  <si>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</si>
  <si>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</si>
  <si>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</si>
  <si>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</si>
  <si>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</si>
  <si>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</si>
  <si>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</si>
  <si>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</si>
  <si>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</si>
  <si>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</si>
  <si>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</si>
  <si>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</si>
  <si>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</si>
  <si>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</si>
  <si>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</si>
  <si>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</si>
  <si>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</si>
  <si>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</si>
  <si>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</si>
  <si>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</si>
  <si>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</si>
  <si>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</si>
  <si>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</si>
  <si>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</si>
  <si>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</si>
  <si>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</si>
  <si>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</si>
  <si>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</si>
  <si>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</si>
  <si>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</si>
  <si>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</si>
  <si>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</si>
  <si>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</si>
  <si>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</si>
  <si>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</si>
  <si>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</si>
  <si>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</si>
  <si>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</si>
  <si>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</si>
  <si>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</si>
  <si>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</si>
  <si>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</si>
  <si>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</si>
  <si>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</si>
  <si>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</si>
  <si>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</si>
  <si>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</si>
  <si>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</si>
  <si>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</si>
  <si>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</si>
  <si>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</si>
  <si>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</si>
  <si>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</si>
  <si>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</si>
  <si>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</si>
  <si>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</si>
  <si>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</si>
  <si>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</si>
  <si>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</si>
  <si>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</si>
  <si>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</si>
  <si>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</si>
  <si>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</si>
  <si>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</si>
  <si>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</si>
  <si>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</si>
  <si>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</si>
  <si>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</si>
  <si>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</si>
  <si>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</si>
  <si>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</si>
  <si>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</si>
  <si>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</si>
  <si>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</si>
  <si>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</si>
  <si>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</si>
  <si>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</si>
  <si>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</si>
  <si>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</si>
  <si>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</si>
  <si>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</si>
  <si>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</si>
  <si>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</si>
  <si>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</si>
  <si>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</si>
  <si>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</si>
  <si>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</si>
  <si>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</si>
  <si>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</si>
  <si>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</si>
  <si>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</si>
  <si>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</si>
  <si>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</si>
  <si>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</si>
  <si>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</si>
  <si>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</si>
  <si>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</si>
  <si>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</si>
  <si>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</si>
  <si>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</si>
  <si>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</si>
  <si>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</si>
  <si>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</si>
  <si>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</si>
  <si>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</si>
  <si>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</si>
  <si>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</si>
  <si>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</si>
  <si>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</si>
  <si>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</si>
  <si>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</si>
  <si>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</si>
  <si>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</si>
  <si>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</si>
  <si>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</si>
  <si>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</si>
  <si>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</si>
  <si>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</si>
  <si>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</si>
  <si>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</si>
  <si>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</si>
  <si>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</si>
  <si>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</si>
  <si>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</si>
  <si>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</si>
  <si>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</si>
  <si>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</si>
  <si>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</si>
  <si>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</si>
  <si>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</si>
  <si>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</si>
  <si>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</si>
  <si>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</si>
  <si>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</si>
  <si>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</si>
  <si>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</si>
  <si>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</si>
  <si>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</si>
  <si>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</si>
  <si>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</si>
  <si>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</si>
  <si>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</si>
  <si>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</si>
  <si>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</si>
  <si>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</si>
  <si>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</si>
  <si>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</si>
  <si>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</si>
  <si>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</si>
  <si>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</si>
  <si>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</si>
  <si>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</si>
  <si>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</si>
  <si>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</si>
  <si>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</si>
  <si>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</si>
  <si>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</si>
  <si>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</si>
  <si>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</si>
  <si>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</si>
  <si>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</si>
  <si>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</si>
  <si>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</si>
  <si>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</si>
  <si>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</si>
  <si>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</si>
  <si>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</si>
  <si>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</si>
  <si>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</si>
  <si>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</si>
  <si>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</si>
  <si>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</si>
  <si>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</si>
  <si>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</si>
  <si>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</si>
  <si>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</si>
  <si>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</si>
  <si>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</si>
  <si>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</si>
  <si>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</si>
  <si>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</si>
  <si>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</si>
  <si>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</si>
  <si>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</si>
  <si>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</si>
  <si>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</si>
  <si>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</si>
  <si>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</si>
  <si>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</si>
  <si>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</si>
  <si>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</si>
  <si>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</si>
  <si>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</si>
  <si>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</si>
  <si>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</si>
  <si>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</si>
  <si>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</si>
  <si>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</si>
  <si>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</si>
  <si>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</si>
  <si>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</si>
  <si>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</si>
  <si>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</si>
  <si>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</si>
  <si>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</si>
  <si>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</si>
  <si>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</si>
  <si>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</si>
  <si>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</si>
  <si>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</si>
  <si>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</si>
  <si>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</si>
  <si>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</si>
  <si>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</si>
  <si>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</si>
  <si>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</si>
  <si>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</si>
  <si>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</si>
  <si>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</si>
  <si>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</si>
  <si>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</si>
  <si>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</si>
  <si>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</si>
  <si>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</si>
  <si>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</si>
  <si>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</si>
  <si>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</si>
  <si>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</si>
  <si>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</si>
  <si>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</si>
  <si>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</si>
  <si>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</si>
  <si>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</si>
  <si>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</si>
  <si>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</si>
  <si>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</si>
  <si>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</si>
  <si>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</si>
  <si>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</si>
  <si>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</si>
  <si>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</si>
  <si>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</si>
  <si>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</si>
  <si>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</si>
  <si>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</si>
  <si>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</si>
  <si>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</si>
  <si>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</si>
  <si>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</si>
  <si>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</si>
  <si>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</si>
  <si>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</si>
  <si>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</si>
  <si>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</si>
  <si>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</si>
  <si>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</si>
  <si>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</si>
  <si>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</si>
  <si>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</si>
  <si>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</si>
  <si>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</si>
  <si>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</si>
  <si>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</si>
  <si>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</si>
  <si>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</si>
  <si>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</si>
  <si>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</si>
  <si>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</si>
  <si>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</si>
  <si>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</si>
  <si>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</si>
  <si>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</si>
  <si>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</si>
  <si>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</si>
  <si>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</si>
  <si>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</si>
  <si>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</si>
  <si>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</si>
  <si>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</si>
  <si>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</si>
  <si>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</si>
  <si>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</si>
  <si>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</si>
  <si>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</si>
  <si>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</si>
  <si>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</si>
  <si>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</si>
  <si>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</si>
  <si>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</si>
  <si>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</si>
  <si>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</si>
  <si>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</si>
  <si>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</si>
  <si>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</si>
  <si>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</si>
  <si>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</si>
  <si>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</si>
  <si>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</si>
  <si>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</si>
  <si>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</si>
  <si>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</si>
  <si>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</si>
  <si>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</si>
  <si>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</si>
  <si>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</si>
  <si>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</si>
  <si>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</si>
  <si>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</si>
  <si>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</si>
  <si>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</si>
  <si>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</si>
  <si>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</si>
  <si>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</si>
  <si>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</si>
  <si>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</si>
  <si>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</si>
  <si>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</si>
  <si>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</si>
  <si>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</si>
  <si>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</si>
  <si>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</si>
  <si>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</si>
  <si>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</si>
  <si>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</si>
  <si>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</si>
  <si>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</si>
  <si>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</si>
  <si>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</si>
  <si>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</si>
  <si>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</si>
  <si>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</si>
  <si>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</si>
  <si>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</si>
  <si>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</si>
  <si>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</si>
  <si>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</si>
  <si>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</si>
  <si>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</si>
  <si>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</si>
  <si>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</si>
  <si>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</si>
  <si>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</si>
  <si>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</si>
  <si>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</si>
  <si>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</si>
  <si>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</si>
  <si>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</si>
  <si>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</si>
  <si>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</si>
  <si>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</si>
  <si>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</si>
  <si>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</si>
  <si>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</si>
  <si>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</si>
  <si>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</si>
  <si>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</si>
  <si>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</si>
  <si>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</si>
  <si>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</si>
  <si>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</si>
  <si>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</si>
  <si>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</si>
  <si>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</si>
  <si>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</si>
  <si>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</si>
  <si>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</si>
  <si>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</si>
  <si>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</si>
  <si>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</si>
  <si>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</si>
  <si>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</si>
  <si>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</si>
  <si>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</si>
  <si>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</si>
  <si>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</si>
  <si>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</si>
  <si>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</si>
  <si>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</si>
  <si>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</si>
  <si>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</si>
  <si>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</si>
  <si>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</si>
  <si>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</si>
  <si>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</si>
  <si>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</si>
  <si>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</si>
  <si>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</si>
  <si>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</si>
  <si>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</si>
  <si>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</si>
  <si>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</si>
  <si>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</si>
  <si>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</si>
  <si>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</si>
  <si>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</si>
  <si>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</si>
  <si>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</si>
  <si>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</si>
  <si>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</si>
  <si>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</si>
  <si>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</si>
  <si>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</si>
  <si>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</si>
  <si>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</si>
  <si>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</si>
  <si>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</si>
  <si>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</si>
  <si>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</si>
  <si>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</si>
  <si>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</si>
  <si>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</si>
  <si>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</si>
  <si>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</si>
  <si>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</si>
  <si>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</si>
  <si>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</si>
  <si>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</si>
  <si>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</si>
  <si>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</si>
  <si>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</si>
  <si>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</si>
  <si>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</si>
  <si>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</si>
  <si>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</si>
  <si>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</si>
  <si>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</si>
  <si>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</si>
  <si>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</si>
  <si>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</si>
  <si>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</si>
  <si>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</si>
  <si>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</si>
  <si>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</si>
  <si>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</si>
  <si>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</si>
  <si>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</si>
  <si>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</si>
  <si>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</si>
  <si>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</si>
  <si>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</si>
  <si>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</si>
  <si>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</si>
  <si>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</si>
  <si>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</si>
  <si>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</si>
  <si>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</si>
  <si>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</si>
  <si>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</si>
  <si>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</si>
  <si>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</si>
  <si>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</si>
  <si>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</si>
  <si>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</si>
  <si>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</si>
  <si>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</si>
  <si>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</si>
  <si>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</si>
  <si>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</si>
  <si>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</si>
  <si>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</si>
  <si>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</si>
  <si>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</si>
  <si>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</si>
  <si>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</si>
  <si>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</si>
  <si>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</si>
  <si>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</si>
  <si>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</si>
  <si>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</si>
  <si>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</si>
  <si>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</si>
  <si>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</si>
  <si>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</si>
  <si>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</si>
  <si>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</si>
  <si>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</si>
  <si>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</si>
  <si>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</si>
  <si>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</si>
  <si>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</si>
  <si>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</si>
  <si>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</si>
  <si>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</si>
  <si>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</si>
  <si>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</si>
  <si>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</si>
  <si>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</si>
  <si>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</si>
  <si>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</si>
  <si>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</si>
  <si>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</si>
  <si>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</si>
  <si>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</si>
  <si>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</si>
  <si>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</si>
  <si>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</si>
  <si>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</si>
  <si>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</si>
  <si>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</si>
  <si>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</si>
  <si>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</si>
  <si>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</si>
  <si>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</si>
  <si>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</si>
  <si>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</si>
  <si>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</si>
  <si>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</si>
  <si>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</si>
  <si>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</si>
  <si>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</si>
  <si>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</si>
  <si>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</si>
  <si>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</si>
  <si>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</si>
  <si>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</si>
  <si>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</si>
  <si>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</si>
  <si>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</si>
  <si>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</si>
  <si>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</si>
  <si>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</si>
  <si>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</si>
  <si>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</si>
  <si>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</si>
  <si>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</si>
  <si>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</si>
  <si>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</si>
  <si>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</si>
  <si>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</si>
  <si>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</si>
  <si>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</si>
  <si>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</si>
  <si>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</si>
  <si>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</si>
  <si>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</si>
  <si>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</si>
  <si>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</si>
  <si>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</si>
  <si>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</si>
  <si>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</si>
  <si>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</si>
  <si>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</si>
  <si>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</si>
  <si>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</si>
  <si>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</si>
  <si>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</si>
  <si>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</si>
  <si>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</si>
  <si>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</si>
  <si>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</si>
  <si>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</si>
  <si>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</si>
  <si>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</si>
  <si>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</si>
  <si>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</si>
  <si>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</si>
  <si>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</si>
  <si>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</si>
  <si>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</si>
  <si>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</si>
  <si>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</si>
  <si>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</si>
  <si>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</si>
  <si>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</si>
  <si>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</si>
  <si>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</si>
  <si>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</si>
  <si>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</si>
  <si>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</si>
  <si>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</si>
  <si>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</si>
  <si>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</si>
  <si>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</si>
  <si>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</si>
  <si>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</si>
  <si>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</si>
  <si>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</si>
  <si>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</si>
  <si>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</si>
  <si>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</si>
  <si>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</si>
  <si>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</si>
  <si>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</si>
  <si>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</si>
  <si>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</si>
  <si>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</si>
  <si>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</si>
  <si>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</si>
  <si>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</si>
  <si>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</si>
  <si>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</si>
  <si>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</si>
  <si>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</si>
  <si>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</si>
  <si>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</si>
  <si>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</si>
  <si>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</si>
  <si>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</si>
  <si>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</si>
  <si>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</si>
  <si>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</si>
  <si>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</si>
  <si>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</si>
  <si>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</si>
  <si>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</si>
  <si>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</si>
  <si>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</si>
  <si>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</si>
  <si>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</si>
  <si>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</si>
  <si>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</si>
  <si>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</si>
  <si>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</si>
  <si>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</si>
  <si>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</si>
  <si>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</si>
  <si>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</si>
  <si>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</si>
  <si>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</si>
  <si>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</si>
  <si>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</si>
  <si>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</si>
  <si>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</si>
  <si>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</si>
  <si>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</si>
  <si>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</si>
  <si>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</si>
  <si>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</si>
  <si>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</si>
  <si>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</si>
  <si>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</si>
  <si>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</si>
  <si>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</si>
  <si>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</si>
  <si>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</si>
  <si>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</si>
  <si>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</si>
  <si>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</si>
  <si>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</si>
  <si>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</si>
  <si>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</si>
  <si>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</si>
  <si>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</si>
  <si>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</si>
  <si>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</si>
  <si>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</si>
  <si>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</si>
  <si>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</si>
  <si>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</si>
  <si>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</si>
  <si>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</si>
  <si>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</si>
  <si>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</si>
  <si>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</si>
  <si>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</si>
  <si>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</si>
  <si>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</si>
  <si>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</si>
  <si>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</si>
  <si>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</si>
  <si>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</si>
  <si>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</si>
  <si>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</si>
  <si>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</si>
  <si>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</si>
  <si>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</si>
  <si>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</si>
  <si>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</si>
  <si>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</si>
  <si>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</si>
  <si>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</si>
  <si>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</si>
  <si>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</si>
  <si>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</si>
  <si>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</si>
  <si>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</si>
  <si>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</si>
  <si>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</si>
  <si>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</si>
  <si>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</si>
  <si>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</si>
  <si>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</si>
  <si>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</si>
  <si>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</si>
  <si>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</si>
  <si>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</si>
  <si>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</si>
  <si>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</si>
  <si>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</si>
  <si>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</si>
  <si>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</si>
  <si>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</si>
  <si>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</si>
  <si>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</si>
  <si>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</si>
  <si>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</si>
  <si>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</si>
  <si>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</si>
  <si>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</si>
  <si>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</si>
  <si>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</si>
  <si>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</si>
  <si>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</si>
  <si>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</si>
  <si>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</si>
  <si>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</si>
  <si>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</si>
  <si>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</si>
  <si>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</si>
  <si>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</si>
  <si>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</si>
  <si>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</si>
  <si>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</si>
  <si>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</si>
  <si>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</si>
  <si>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</si>
  <si>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</si>
  <si>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</si>
  <si>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</si>
  <si>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</si>
  <si>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</si>
  <si>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</si>
  <si>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</si>
  <si>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</si>
  <si>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</si>
  <si>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</si>
  <si>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</si>
  <si>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</si>
  <si>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</si>
  <si>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</si>
  <si>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</si>
  <si>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</si>
  <si>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</si>
  <si>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</si>
  <si>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</si>
  <si>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</si>
  <si>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</si>
  <si>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</si>
  <si>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</si>
  <si>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</si>
  <si>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</si>
  <si>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</si>
  <si>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</si>
  <si>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</si>
  <si>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</si>
  <si>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</si>
  <si>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</si>
  <si>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</si>
  <si>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</si>
  <si>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</si>
  <si>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</si>
  <si>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</si>
  <si>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</si>
  <si>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</si>
  <si>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</si>
  <si>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</si>
  <si>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</si>
  <si>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</si>
  <si>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</si>
  <si>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</si>
  <si>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</si>
  <si>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</si>
  <si>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</si>
  <si>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</si>
  <si>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</si>
  <si>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</si>
  <si>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</si>
  <si>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</si>
  <si>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</si>
  <si>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</si>
  <si>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</si>
  <si>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</si>
  <si>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</si>
  <si>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</si>
  <si>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</si>
  <si>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</si>
  <si>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</si>
  <si>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</si>
  <si>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</si>
  <si>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</si>
  <si>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</si>
  <si>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</si>
  <si>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</si>
  <si>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</si>
  <si>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</si>
  <si>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</si>
  <si>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</si>
  <si>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</si>
  <si>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</si>
  <si>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</si>
  <si>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</si>
  <si>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</si>
  <si>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</si>
  <si>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</si>
  <si>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</si>
  <si>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</si>
  <si>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</si>
  <si>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</si>
  <si>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</si>
  <si>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</si>
  <si>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</si>
  <si>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</si>
  <si>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</si>
  <si>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</si>
  <si>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</si>
  <si>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</si>
  <si>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</si>
  <si>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</si>
  <si>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</si>
  <si>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</si>
  <si>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</si>
  <si>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</si>
  <si>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</si>
  <si>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</si>
  <si>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</si>
  <si>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</si>
  <si>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</si>
  <si>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</si>
  <si>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</si>
  <si>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</si>
  <si>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</si>
  <si>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</si>
  <si>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</si>
  <si>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</si>
  <si>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</si>
  <si>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</si>
  <si>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</si>
  <si>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</si>
  <si>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</si>
  <si>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</si>
  <si>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</si>
  <si>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</si>
  <si>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</si>
  <si>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</si>
  <si>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</si>
  <si>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</si>
  <si>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</si>
  <si>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</si>
  <si>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</si>
  <si>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</si>
  <si>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</si>
  <si>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</si>
  <si>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</si>
  <si>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</si>
  <si>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</si>
  <si>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</si>
  <si>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</si>
  <si>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</si>
  <si>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</si>
  <si>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</si>
  <si>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</si>
  <si>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</si>
  <si>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</si>
  <si>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</si>
  <si>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</si>
  <si>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</si>
  <si>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</si>
  <si>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</si>
  <si>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</si>
  <si>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</si>
  <si>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</si>
  <si>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</si>
  <si>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</si>
  <si>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</si>
  <si>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</si>
  <si>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</si>
  <si>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</si>
  <si>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</si>
  <si>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</si>
  <si>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</si>
  <si>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</si>
  <si>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</si>
  <si>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</si>
  <si>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</si>
  <si>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</si>
  <si>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</si>
  <si>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</si>
  <si>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</si>
  <si>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</si>
  <si>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</si>
  <si>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</si>
  <si>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</si>
  <si>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</si>
  <si>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</si>
  <si>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</si>
  <si>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</si>
  <si>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</si>
  <si>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</si>
  <si>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</si>
  <si>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</si>
  <si>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</si>
  <si>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</si>
  <si>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</si>
  <si>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</si>
  <si>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</si>
  <si>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</si>
  <si>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</si>
  <si>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</si>
  <si>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</si>
  <si>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</si>
  <si>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</si>
  <si>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</si>
  <si>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</si>
  <si>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</si>
  <si>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</si>
  <si>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</si>
  <si>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</si>
  <si>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</si>
  <si>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</si>
  <si>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</si>
  <si>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</si>
  <si>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</si>
  <si>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</si>
  <si>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</si>
  <si>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</si>
  <si>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</si>
  <si>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</si>
  <si>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</si>
  <si>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</si>
  <si>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</si>
  <si>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</si>
  <si>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</si>
  <si>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</si>
  <si>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</si>
  <si>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</si>
  <si>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</si>
  <si>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</si>
  <si>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</si>
  <si>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</si>
  <si>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</si>
  <si>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</si>
  <si>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</si>
  <si>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</si>
  <si>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</si>
  <si>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</si>
  <si>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</si>
  <si>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</si>
  <si>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</si>
  <si>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</si>
  <si>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</si>
  <si>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</si>
  <si>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</si>
  <si>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</si>
  <si>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</si>
  <si>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</si>
  <si>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</si>
  <si>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</si>
  <si>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</si>
  <si>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</si>
  <si>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</si>
  <si>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</si>
  <si>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</si>
  <si>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</si>
  <si>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</si>
  <si>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</si>
  <si>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</si>
  <si>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</si>
  <si>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</si>
  <si>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</si>
  <si>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</si>
  <si>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</si>
  <si>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</si>
  <si>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</si>
  <si>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</si>
  <si>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</si>
  <si>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</si>
  <si>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</si>
  <si>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</si>
  <si>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</si>
  <si>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</si>
  <si>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</si>
  <si>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</si>
  <si>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</si>
  <si>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</si>
  <si>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</si>
  <si>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</si>
  <si>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</si>
  <si>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</si>
  <si>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</si>
  <si>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</si>
  <si>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</si>
  <si>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</si>
  <si>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</si>
  <si>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</si>
  <si>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</si>
  <si>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</si>
  <si>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</si>
  <si>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</si>
  <si>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</si>
  <si>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</si>
  <si>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</si>
  <si>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</si>
  <si>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</si>
  <si>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</si>
  <si>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</si>
  <si>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</si>
  <si>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</si>
  <si>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</si>
  <si>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</si>
  <si>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</si>
  <si>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</si>
  <si>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</si>
  <si>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</si>
  <si>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</si>
  <si>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</si>
  <si>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</si>
  <si>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</si>
  <si>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</si>
  <si>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</si>
  <si>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</si>
  <si>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</si>
  <si>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</si>
  <si>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</si>
  <si>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</si>
  <si>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</si>
  <si>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</si>
  <si>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</si>
  <si>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</si>
  <si>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</si>
  <si>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</si>
  <si>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</si>
  <si>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</si>
  <si>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</si>
  <si>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</si>
  <si>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</si>
  <si>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</si>
  <si>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</si>
  <si>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</si>
  <si>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</si>
  <si>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</si>
  <si>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</si>
  <si>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</si>
  <si>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</si>
  <si>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</si>
  <si>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</si>
  <si>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</si>
  <si>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</si>
  <si>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</si>
  <si>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</si>
  <si>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</si>
  <si>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</si>
  <si>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</si>
  <si>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</si>
  <si>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</si>
  <si>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</si>
  <si>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</si>
  <si>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</si>
  <si>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</si>
  <si>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</si>
  <si>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</si>
  <si>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</si>
  <si>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</si>
  <si>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</si>
  <si>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</si>
  <si>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</si>
  <si>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</si>
  <si>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</si>
  <si>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</si>
  <si>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</si>
  <si>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</si>
  <si>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</si>
  <si>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</si>
  <si>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</si>
  <si>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</si>
  <si>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</si>
  <si>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</si>
  <si>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</si>
  <si>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</si>
  <si>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</si>
  <si>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</si>
  <si>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</si>
  <si>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</si>
  <si>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Laslovo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</si>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</sst>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734189.13</v>
      </c>
      <c r="D2" s="7">
        <f>'PR-RAS'!E6</f>
        <v>826269.36</v>
      </c>
      <c r="E2" s="7">
        <v>0</v>
      </c>
      <c r="F2" s="7">
        <v>0</v>
      </c>
      <c r="G2" s="8">
        <f t="shared" ref="G2:G274" si="0">(B2/1000)*(C2*1+D2*2)</f>
        <v>2386.7278500000002</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666899.1</v>
      </c>
      <c r="D45" s="2">
        <f>'PR-RAS'!E49</f>
        <v>734168.71</v>
      </c>
      <c r="E45" s="2">
        <v>0</v>
      </c>
      <c r="F45" s="2">
        <v>0</v>
      </c>
      <c r="G45" s="3">
        <f t="shared" si="0"/>
        <v>93950.406879999995</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666899.1</v>
      </c>
      <c r="D64" s="2">
        <f>'PR-RAS'!E68</f>
        <v>734168.71</v>
      </c>
      <c r="E64" s="2">
        <v>0</v>
      </c>
      <c r="F64" s="2">
        <v>0</v>
      </c>
      <c r="G64" s="3">
        <f t="shared" si="0"/>
        <v>134519.90075999999</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665754.9</v>
      </c>
      <c r="D65" s="2">
        <f>'PR-RAS'!E69</f>
        <v>733566.12</v>
      </c>
      <c r="E65" s="2">
        <v>0</v>
      </c>
      <c r="F65" s="2">
        <v>0</v>
      </c>
      <c r="G65" s="3">
        <f t="shared" si="0"/>
        <v>136504.77696000002</v>
      </c>
      <c r="H65" s="3">
        <f t="shared" si="1"/>
        <v>0.21999999997206032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1144.2</v>
      </c>
      <c r="D66" s="2">
        <f>'PR-RAS'!E70</f>
        <v>602.59</v>
      </c>
      <c r="E66" s="2">
        <v>0</v>
      </c>
      <c r="F66" s="2">
        <v>0</v>
      </c>
      <c r="G66" s="3">
        <f t="shared" si="0"/>
        <v>152.70970000000003</v>
      </c>
      <c r="H66" s="3">
        <f t="shared" si="1"/>
        <v>0.61000000000001364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549.88</v>
      </c>
      <c r="D102" s="2">
        <f>'PR-RAS'!E106</f>
        <v>0</v>
      </c>
      <c r="E102" s="2">
        <v>0</v>
      </c>
      <c r="F102" s="2">
        <v>0</v>
      </c>
      <c r="G102" s="3">
        <f t="shared" si="0"/>
        <v>55.537880000000001</v>
      </c>
      <c r="H102" s="3">
        <f t="shared" si="1"/>
        <v>0.12000000000000455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549.88</v>
      </c>
      <c r="D108" s="2">
        <f>'PR-RAS'!E112</f>
        <v>0</v>
      </c>
      <c r="E108" s="2">
        <v>0</v>
      </c>
      <c r="F108" s="2">
        <v>0</v>
      </c>
      <c r="G108" s="3">
        <f t="shared" si="0"/>
        <v>58.837159999999997</v>
      </c>
      <c r="H108" s="3">
        <f t="shared" si="1"/>
        <v>0.12000000000000455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549.88</v>
      </c>
      <c r="D113" s="2">
        <f>'PR-RAS'!E117</f>
        <v>0</v>
      </c>
      <c r="E113" s="2">
        <v>0</v>
      </c>
      <c r="F113" s="2">
        <v>0</v>
      </c>
      <c r="G113" s="3">
        <f t="shared" si="0"/>
        <v>61.586559999999999</v>
      </c>
      <c r="H113" s="3">
        <f t="shared" si="1"/>
        <v>0.12000000000000455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2102.6400000000003</v>
      </c>
      <c r="D121" s="2">
        <f>'PR-RAS'!E125</f>
        <v>2642.6400000000003</v>
      </c>
      <c r="E121" s="2">
        <v>0</v>
      </c>
      <c r="F121" s="2">
        <v>0</v>
      </c>
      <c r="G121" s="3">
        <f t="shared" si="0"/>
        <v>886.55040000000008</v>
      </c>
      <c r="H121" s="3">
        <f t="shared" si="1"/>
        <v>0.71999999999934516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2042.64</v>
      </c>
      <c r="D122" s="2">
        <f>'PR-RAS'!E126</f>
        <v>1982.64</v>
      </c>
      <c r="E122" s="2">
        <v>0</v>
      </c>
      <c r="F122" s="2">
        <v>0</v>
      </c>
      <c r="G122" s="3">
        <f t="shared" si="0"/>
        <v>726.95831999999996</v>
      </c>
      <c r="H122" s="3">
        <f t="shared" si="1"/>
        <v>0.71999999999979991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2042.64</v>
      </c>
      <c r="D124" s="2">
        <f>'PR-RAS'!E128</f>
        <v>1982.64</v>
      </c>
      <c r="E124" s="2">
        <v>0</v>
      </c>
      <c r="F124" s="2">
        <v>0</v>
      </c>
      <c r="G124" s="3">
        <f t="shared" si="0"/>
        <v>738.97415999999998</v>
      </c>
      <c r="H124" s="3">
        <f t="shared" si="1"/>
        <v>0.71999999999979991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v>
      </c>
      <c r="D125" s="2">
        <f>'PR-RAS'!E129</f>
        <v>660</v>
      </c>
      <c r="E125" s="2">
        <v>0</v>
      </c>
      <c r="F125" s="2">
        <v>0</v>
      </c>
      <c r="G125" s="3">
        <f t="shared" si="0"/>
        <v>171.12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v>
      </c>
      <c r="D126" s="2">
        <f>'PR-RAS'!E130</f>
        <v>660</v>
      </c>
      <c r="E126" s="2">
        <v>0</v>
      </c>
      <c r="F126" s="2">
        <v>0</v>
      </c>
      <c r="G126" s="3">
        <f t="shared" si="0"/>
        <v>172.5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64637.51</v>
      </c>
      <c r="D130" s="2">
        <f>'PR-RAS'!E134</f>
        <v>89458.010000000009</v>
      </c>
      <c r="E130" s="2">
        <v>0</v>
      </c>
      <c r="F130" s="2">
        <v>0</v>
      </c>
      <c r="G130" s="3">
        <f t="shared" si="0"/>
        <v>31418.405370000004</v>
      </c>
      <c r="H130" s="3">
        <f t="shared" si="1"/>
        <v>0.50000000000727596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64637.51</v>
      </c>
      <c r="D131" s="2">
        <f>'PR-RAS'!E135</f>
        <v>89458.010000000009</v>
      </c>
      <c r="E131" s="2">
        <v>0</v>
      </c>
      <c r="F131" s="2">
        <v>0</v>
      </c>
      <c r="G131" s="3">
        <f t="shared" si="0"/>
        <v>31661.958900000005</v>
      </c>
      <c r="H131" s="3">
        <f t="shared" si="1"/>
        <v>0.50000000000727596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62615.11</v>
      </c>
      <c r="D132" s="2">
        <f>'PR-RAS'!E136</f>
        <v>73433.41</v>
      </c>
      <c r="E132" s="2">
        <v>0</v>
      </c>
      <c r="F132" s="2">
        <v>0</v>
      </c>
      <c r="G132" s="3">
        <f t="shared" si="0"/>
        <v>27442.132829999999</v>
      </c>
      <c r="H132" s="3">
        <f t="shared" si="1"/>
        <v>0.52000000000407454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2022.4</v>
      </c>
      <c r="D133" s="2">
        <f>'PR-RAS'!E137</f>
        <v>16024.6</v>
      </c>
      <c r="E133" s="2">
        <v>0</v>
      </c>
      <c r="F133" s="2">
        <v>0</v>
      </c>
      <c r="G133" s="3">
        <f t="shared" si="0"/>
        <v>4497.4512000000004</v>
      </c>
      <c r="H133" s="3">
        <f t="shared" si="1"/>
        <v>0.79999999999972715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735667.39</v>
      </c>
      <c r="D148" s="2">
        <f>'PR-RAS'!E152</f>
        <v>867456.84</v>
      </c>
      <c r="E148" s="2">
        <v>0</v>
      </c>
      <c r="F148" s="2">
        <v>0</v>
      </c>
      <c r="G148" s="3">
        <f t="shared" si="0"/>
        <v>363175.41728999995</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631240.37</v>
      </c>
      <c r="D149" s="2">
        <f>'PR-RAS'!E153</f>
        <v>758865.67</v>
      </c>
      <c r="E149" s="2">
        <v>0</v>
      </c>
      <c r="F149" s="2">
        <v>0</v>
      </c>
      <c r="G149" s="3">
        <f t="shared" si="0"/>
        <v>318047.81307999999</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525699.87</v>
      </c>
      <c r="D150" s="2">
        <f>'PR-RAS'!E154</f>
        <v>628893.13</v>
      </c>
      <c r="E150" s="2">
        <v>0</v>
      </c>
      <c r="F150" s="2">
        <v>0</v>
      </c>
      <c r="G150" s="3">
        <f t="shared" si="0"/>
        <v>265739.43336999998</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525699.87</v>
      </c>
      <c r="D151" s="2">
        <f>'PR-RAS'!E155</f>
        <v>619070.75</v>
      </c>
      <c r="E151" s="2">
        <v>0</v>
      </c>
      <c r="F151" s="2">
        <v>0</v>
      </c>
      <c r="G151" s="3">
        <f t="shared" si="0"/>
        <v>264576.20549999998</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9822.3799999999992</v>
      </c>
      <c r="E153" s="2">
        <v>0</v>
      </c>
      <c r="F153" s="2">
        <v>0</v>
      </c>
      <c r="G153" s="3">
        <f t="shared" si="0"/>
        <v>2986.0035199999998</v>
      </c>
      <c r="H153" s="3">
        <f t="shared" si="1"/>
        <v>0.37999999999919964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18800</v>
      </c>
      <c r="D155" s="2">
        <f>'PR-RAS'!E159</f>
        <v>25932.91</v>
      </c>
      <c r="E155" s="2">
        <v>0</v>
      </c>
      <c r="F155" s="2">
        <v>0</v>
      </c>
      <c r="G155" s="3">
        <f t="shared" si="0"/>
        <v>10882.53628</v>
      </c>
      <c r="H155" s="3">
        <f t="shared" si="1"/>
        <v>9.0000000000145519E-2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86740.5</v>
      </c>
      <c r="D156" s="2">
        <f>'PR-RAS'!E160</f>
        <v>104039.63</v>
      </c>
      <c r="E156" s="2">
        <v>0</v>
      </c>
      <c r="F156" s="2">
        <v>0</v>
      </c>
      <c r="G156" s="3">
        <f t="shared" si="0"/>
        <v>45697.0628</v>
      </c>
      <c r="H156" s="3">
        <f t="shared" si="1"/>
        <v>0.86999999999534339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86740.5</v>
      </c>
      <c r="D158" s="2">
        <f>'PR-RAS'!E162</f>
        <v>104039.63</v>
      </c>
      <c r="E158" s="2">
        <v>0</v>
      </c>
      <c r="F158" s="2">
        <v>0</v>
      </c>
      <c r="G158" s="3">
        <f t="shared" si="0"/>
        <v>46286.702320000004</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100089.8</v>
      </c>
      <c r="D160" s="2">
        <f>'PR-RAS'!E164</f>
        <v>104296.55999999998</v>
      </c>
      <c r="E160" s="2">
        <v>0</v>
      </c>
      <c r="F160" s="2">
        <v>0</v>
      </c>
      <c r="G160" s="3">
        <f t="shared" si="0"/>
        <v>49080.584279999995</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36145.520000000004</v>
      </c>
      <c r="D161" s="2">
        <f>'PR-RAS'!E165</f>
        <v>30471.360000000001</v>
      </c>
      <c r="E161" s="2">
        <v>0</v>
      </c>
      <c r="F161" s="2">
        <v>0</v>
      </c>
      <c r="G161" s="3">
        <f t="shared" si="0"/>
        <v>15534.118400000001</v>
      </c>
      <c r="H161" s="3">
        <f t="shared" si="1"/>
        <v>0.83999999999650754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13262.98</v>
      </c>
      <c r="D162" s="2">
        <f>'PR-RAS'!E166</f>
        <v>4926.75</v>
      </c>
      <c r="E162" s="2">
        <v>0</v>
      </c>
      <c r="F162" s="2">
        <v>0</v>
      </c>
      <c r="G162" s="3">
        <f t="shared" si="0"/>
        <v>3721.7532799999999</v>
      </c>
      <c r="H162" s="3">
        <f t="shared" si="1"/>
        <v>0.27000000000043656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21297.040000000001</v>
      </c>
      <c r="D163" s="2">
        <f>'PR-RAS'!E167</f>
        <v>24101.66</v>
      </c>
      <c r="E163" s="2">
        <v>0</v>
      </c>
      <c r="F163" s="2">
        <v>0</v>
      </c>
      <c r="G163" s="3">
        <f t="shared" si="0"/>
        <v>11259.05832</v>
      </c>
      <c r="H163" s="3">
        <f t="shared" si="1"/>
        <v>0.38000000000101863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685</v>
      </c>
      <c r="D164" s="2">
        <f>'PR-RAS'!E168</f>
        <v>904.75</v>
      </c>
      <c r="E164" s="2">
        <v>0</v>
      </c>
      <c r="F164" s="2">
        <v>0</v>
      </c>
      <c r="G164" s="3">
        <f t="shared" si="0"/>
        <v>406.6035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900.5</v>
      </c>
      <c r="D165" s="2">
        <f>'PR-RAS'!E169</f>
        <v>538.20000000000005</v>
      </c>
      <c r="E165" s="2">
        <v>0</v>
      </c>
      <c r="F165" s="2">
        <v>0</v>
      </c>
      <c r="G165" s="3">
        <f t="shared" si="0"/>
        <v>324.21160000000003</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35382.26</v>
      </c>
      <c r="D166" s="2">
        <f>'PR-RAS'!E170</f>
        <v>38181.29</v>
      </c>
      <c r="E166" s="2">
        <v>0</v>
      </c>
      <c r="F166" s="2">
        <v>0</v>
      </c>
      <c r="G166" s="3">
        <f t="shared" si="0"/>
        <v>18437.8986</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3540.36</v>
      </c>
      <c r="D167" s="2">
        <f>'PR-RAS'!E171</f>
        <v>5216.13</v>
      </c>
      <c r="E167" s="2">
        <v>0</v>
      </c>
      <c r="F167" s="2">
        <v>0</v>
      </c>
      <c r="G167" s="3">
        <f t="shared" si="0"/>
        <v>2319.4549200000001</v>
      </c>
      <c r="H167" s="3">
        <f t="shared" si="1"/>
        <v>0.49000000000023647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16868.16</v>
      </c>
      <c r="D168" s="2">
        <f>'PR-RAS'!E172</f>
        <v>18330.95</v>
      </c>
      <c r="E168" s="2">
        <v>0</v>
      </c>
      <c r="F168" s="2">
        <v>0</v>
      </c>
      <c r="G168" s="3">
        <f t="shared" si="0"/>
        <v>8939.5200199999999</v>
      </c>
      <c r="H168" s="3">
        <f t="shared" si="1"/>
        <v>0.20999999999912689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13722.24</v>
      </c>
      <c r="D169" s="2">
        <f>'PR-RAS'!E173</f>
        <v>13417.47</v>
      </c>
      <c r="E169" s="2">
        <v>0</v>
      </c>
      <c r="F169" s="2">
        <v>0</v>
      </c>
      <c r="G169" s="3">
        <f t="shared" si="0"/>
        <v>6813.6062400000001</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1024.49</v>
      </c>
      <c r="D170" s="2">
        <f>'PR-RAS'!E174</f>
        <v>497.03</v>
      </c>
      <c r="E170" s="2">
        <v>0</v>
      </c>
      <c r="F170" s="2">
        <v>0</v>
      </c>
      <c r="G170" s="3">
        <f t="shared" si="0"/>
        <v>341.13495</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73.010000000000005</v>
      </c>
      <c r="D171" s="2">
        <f>'PR-RAS'!E175</f>
        <v>649.46</v>
      </c>
      <c r="E171" s="2">
        <v>0</v>
      </c>
      <c r="F171" s="2">
        <v>0</v>
      </c>
      <c r="G171" s="3">
        <f t="shared" si="0"/>
        <v>233.22810000000004</v>
      </c>
      <c r="H171" s="3">
        <f t="shared" si="1"/>
        <v>0.4700000000000415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154</v>
      </c>
      <c r="D173" s="2">
        <f>'PR-RAS'!E177</f>
        <v>70.25</v>
      </c>
      <c r="E173" s="2">
        <v>0</v>
      </c>
      <c r="F173" s="2">
        <v>0</v>
      </c>
      <c r="G173" s="3">
        <f t="shared" si="0"/>
        <v>50.653999999999996</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22465.79</v>
      </c>
      <c r="D174" s="2">
        <f>'PR-RAS'!E178</f>
        <v>25135.01</v>
      </c>
      <c r="E174" s="2">
        <v>0</v>
      </c>
      <c r="F174" s="2">
        <v>0</v>
      </c>
      <c r="G174" s="3">
        <f t="shared" si="0"/>
        <v>12583.295129999999</v>
      </c>
      <c r="H174" s="3">
        <f t="shared" si="1"/>
        <v>0.21999999999752617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4087.06</v>
      </c>
      <c r="D175" s="2">
        <f>'PR-RAS'!E179</f>
        <v>6800.98</v>
      </c>
      <c r="E175" s="2">
        <v>0</v>
      </c>
      <c r="F175" s="2">
        <v>0</v>
      </c>
      <c r="G175" s="3">
        <f t="shared" si="0"/>
        <v>3077.8894799999998</v>
      </c>
      <c r="H175" s="3">
        <f t="shared" si="1"/>
        <v>8.0000000000381988E-2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9789.3700000000008</v>
      </c>
      <c r="D176" s="2">
        <f>'PR-RAS'!E180</f>
        <v>7128.78</v>
      </c>
      <c r="E176" s="2">
        <v>0</v>
      </c>
      <c r="F176" s="2">
        <v>0</v>
      </c>
      <c r="G176" s="3">
        <f t="shared" si="0"/>
        <v>4208.2127499999997</v>
      </c>
      <c r="H176" s="3">
        <f t="shared" si="1"/>
        <v>0.59000000000105501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940</v>
      </c>
      <c r="E177" s="2">
        <v>0</v>
      </c>
      <c r="F177" s="2">
        <v>0</v>
      </c>
      <c r="G177" s="3">
        <f t="shared" si="0"/>
        <v>330.88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2221.67</v>
      </c>
      <c r="D178" s="2">
        <f>'PR-RAS'!E182</f>
        <v>2380.8000000000002</v>
      </c>
      <c r="E178" s="2">
        <v>0</v>
      </c>
      <c r="F178" s="2">
        <v>0</v>
      </c>
      <c r="G178" s="3">
        <f t="shared" si="0"/>
        <v>1236.0387900000001</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2995.1</v>
      </c>
      <c r="D180" s="2">
        <f>'PR-RAS'!E184</f>
        <v>2858.43</v>
      </c>
      <c r="E180" s="2">
        <v>0</v>
      </c>
      <c r="F180" s="2">
        <v>0</v>
      </c>
      <c r="G180" s="3">
        <f t="shared" si="0"/>
        <v>1559.4408399999998</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215</v>
      </c>
      <c r="D181" s="2">
        <f>'PR-RAS'!E185</f>
        <v>2242.5</v>
      </c>
      <c r="E181" s="2">
        <v>0</v>
      </c>
      <c r="F181" s="2">
        <v>0</v>
      </c>
      <c r="G181" s="3">
        <f t="shared" si="0"/>
        <v>846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2914.59</v>
      </c>
      <c r="D182" s="2">
        <f>'PR-RAS'!E186</f>
        <v>2783.52</v>
      </c>
      <c r="E182" s="2">
        <v>0</v>
      </c>
      <c r="F182" s="2">
        <v>0</v>
      </c>
      <c r="G182" s="3">
        <f t="shared" si="0"/>
        <v>1535.1750300000001</v>
      </c>
      <c r="H182" s="3">
        <f t="shared" si="1"/>
        <v>0.88999999999987267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243</v>
      </c>
      <c r="D183" s="2">
        <f>'PR-RAS'!E187</f>
        <v>0</v>
      </c>
      <c r="E183" s="2">
        <v>0</v>
      </c>
      <c r="F183" s="2">
        <v>0</v>
      </c>
      <c r="G183" s="3">
        <f t="shared" si="0"/>
        <v>44.225999999999999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6096.23</v>
      </c>
      <c r="D190" s="2">
        <f>'PR-RAS'!E194</f>
        <v>10508.9</v>
      </c>
      <c r="E190" s="2">
        <v>0</v>
      </c>
      <c r="F190" s="2">
        <v>0</v>
      </c>
      <c r="G190" s="3">
        <f t="shared" si="0"/>
        <v>5124.5516699999998</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557</v>
      </c>
      <c r="D193" s="2">
        <f>'PR-RAS'!E197</f>
        <v>40</v>
      </c>
      <c r="E193" s="2">
        <v>0</v>
      </c>
      <c r="F193" s="2">
        <v>0</v>
      </c>
      <c r="G193" s="3">
        <f t="shared" si="0"/>
        <v>122.304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265</v>
      </c>
      <c r="E194" s="2">
        <v>0</v>
      </c>
      <c r="F194" s="2">
        <v>0</v>
      </c>
      <c r="G194" s="3">
        <f t="shared" si="0"/>
        <v>147.27637000000001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2078.6</v>
      </c>
      <c r="D195" s="2">
        <f>'PR-RAS'!E199</f>
        <v>2818.94</v>
      </c>
      <c r="E195" s="2">
        <v>0</v>
      </c>
      <c r="F195" s="2">
        <v>0</v>
      </c>
      <c r="G195" s="3">
        <f t="shared" si="0"/>
        <v>1496.99712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3227.54</v>
      </c>
      <c r="D197" s="2">
        <f>'PR-RAS'!E201</f>
        <v>7384.96</v>
      </c>
      <c r="E197" s="2">
        <v>0</v>
      </c>
      <c r="F197" s="2">
        <v>0</v>
      </c>
      <c r="G197" s="3">
        <f t="shared" si="0"/>
        <v>3527.50216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4170.72</v>
      </c>
      <c r="D258" s="2">
        <f>'PR-RAS'!E262</f>
        <v>4137.1099999999997</v>
      </c>
      <c r="E258" s="2">
        <v>0</v>
      </c>
      <c r="F258" s="2">
        <v>0</v>
      </c>
      <c r="G258" s="3">
        <f t="shared" si="0"/>
        <v>3198.3495799999996</v>
      </c>
      <c r="H258" s="3">
        <f t="shared" si="1"/>
        <v>0.38999999999941792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4170.72</v>
      </c>
      <c r="D265" s="2">
        <f>'PR-RAS'!E269</f>
        <v>4137.1099999999997</v>
      </c>
      <c r="E265" s="2">
        <v>0</v>
      </c>
      <c r="F265" s="2">
        <v>0</v>
      </c>
      <c r="G265" s="3">
        <f t="shared" si="0"/>
        <v>3285.46416</v>
      </c>
      <c r="H265" s="3">
        <f t="shared" si="1"/>
        <v>0.38999999999941792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4170.72</v>
      </c>
      <c r="D267" s="2">
        <f>'PR-RAS'!E271</f>
        <v>4137.1099999999997</v>
      </c>
      <c r="E267" s="2">
        <v>0</v>
      </c>
      <c r="F267" s="2">
        <v>0</v>
      </c>
      <c r="G267" s="3">
        <f t="shared" si="0"/>
        <v>3310.3540399999997</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166.5</v>
      </c>
      <c r="D269" s="2">
        <f>'PR-RAS'!E273</f>
        <v>157.5</v>
      </c>
      <c r="E269" s="2">
        <v>0</v>
      </c>
      <c r="F269" s="2">
        <v>0</v>
      </c>
      <c r="G269" s="3">
        <f t="shared" si="0"/>
        <v>129.042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166.5</v>
      </c>
      <c r="D270" s="2">
        <f>'PR-RAS'!E274</f>
        <v>157.5</v>
      </c>
      <c r="E270" s="2">
        <v>0</v>
      </c>
      <c r="F270" s="2">
        <v>0</v>
      </c>
      <c r="G270" s="3">
        <f t="shared" si="0"/>
        <v>129.52350000000001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166.5</v>
      </c>
      <c r="D272" s="2">
        <f>'PR-RAS'!E276</f>
        <v>157.5</v>
      </c>
      <c r="E272" s="2">
        <v>0</v>
      </c>
      <c r="F272" s="2">
        <v>0</v>
      </c>
      <c r="G272" s="3">
        <f t="shared" si="0"/>
        <v>130.48650000000001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735667.39</v>
      </c>
      <c r="D295" s="2">
        <f>'PR-RAS'!E299</f>
        <v>867456.84</v>
      </c>
      <c r="E295" s="2">
        <v>0</v>
      </c>
      <c r="F295" s="2">
        <v>0</v>
      </c>
      <c r="G295" s="3">
        <f t="shared" si="12"/>
        <v>726350.83457999991</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1478.2600000000093</v>
      </c>
      <c r="D297" s="2">
        <f>'PR-RAS'!E301</f>
        <v>41187.479999999981</v>
      </c>
      <c r="E297" s="2">
        <v>0</v>
      </c>
      <c r="F297" s="2">
        <v>0</v>
      </c>
      <c r="G297" s="3">
        <f t="shared" si="12"/>
        <v>24820.55311999999</v>
      </c>
      <c r="H297" s="3">
        <f t="shared" si="13"/>
        <v>0.73999999999068677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107629.44</v>
      </c>
      <c r="D298" s="2">
        <f>'PR-RAS'!E302</f>
        <v>103634.58</v>
      </c>
      <c r="E298" s="2">
        <v>0</v>
      </c>
      <c r="F298" s="2">
        <v>0</v>
      </c>
      <c r="G298" s="3">
        <f t="shared" si="12"/>
        <v>93524.884199999986</v>
      </c>
      <c r="H298" s="3">
        <f t="shared" si="13"/>
        <v>0.86000000000058208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526.76</v>
      </c>
      <c r="D300" s="2">
        <f>'PR-RAS'!E304</f>
        <v>60388.79</v>
      </c>
      <c r="E300" s="2">
        <v>0</v>
      </c>
      <c r="F300" s="2">
        <v>0</v>
      </c>
      <c r="G300" s="3">
        <f t="shared" si="12"/>
        <v>36269.997660000001</v>
      </c>
      <c r="H300" s="3">
        <f t="shared" si="13"/>
        <v>0.44999999999913598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526.76</v>
      </c>
      <c r="D301" s="2">
        <f>'PR-RAS'!E305</f>
        <v>1038.73</v>
      </c>
      <c r="E301" s="2">
        <v>0</v>
      </c>
      <c r="F301" s="2">
        <v>0</v>
      </c>
      <c r="G301" s="3">
        <f t="shared" si="12"/>
        <v>781.26600000000008</v>
      </c>
      <c r="H301" s="3">
        <f t="shared" si="13"/>
        <v>0.50999999999999091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2527.04</v>
      </c>
      <c r="D355" s="2">
        <f>'PR-RAS'!E360</f>
        <v>16729.689999999999</v>
      </c>
      <c r="E355" s="2">
        <v>0</v>
      </c>
      <c r="F355" s="2">
        <v>0</v>
      </c>
      <c r="G355" s="3">
        <f t="shared" si="12"/>
        <v>12739.192679999998</v>
      </c>
      <c r="H355" s="3">
        <f t="shared" si="13"/>
        <v>0.35000000000127329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2527.04</v>
      </c>
      <c r="D368" s="2">
        <f>'PR-RAS'!E373</f>
        <v>16729.689999999999</v>
      </c>
      <c r="E368" s="2">
        <v>0</v>
      </c>
      <c r="F368" s="2">
        <v>0</v>
      </c>
      <c r="G368" s="3">
        <f t="shared" si="12"/>
        <v>13207.01614</v>
      </c>
      <c r="H368" s="3">
        <f t="shared" si="13"/>
        <v>0.35000000000127329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1329.9</v>
      </c>
      <c r="D374" s="2">
        <f>'PR-RAS'!E379</f>
        <v>15944.6</v>
      </c>
      <c r="E374" s="2">
        <v>0</v>
      </c>
      <c r="F374" s="2">
        <v>0</v>
      </c>
      <c r="G374" s="3">
        <f t="shared" si="12"/>
        <v>12390.7243</v>
      </c>
      <c r="H374" s="3">
        <f t="shared" si="13"/>
        <v>0.49999999999954525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1026</v>
      </c>
      <c r="D375" s="2">
        <f>'PR-RAS'!E380</f>
        <v>8732.5</v>
      </c>
      <c r="E375" s="2">
        <v>0</v>
      </c>
      <c r="F375" s="2">
        <v>0</v>
      </c>
      <c r="G375" s="3">
        <f t="shared" si="12"/>
        <v>6915.634</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303.89999999999998</v>
      </c>
      <c r="D381" s="2">
        <f>'PR-RAS'!E386</f>
        <v>7212.1</v>
      </c>
      <c r="E381" s="2">
        <v>0</v>
      </c>
      <c r="F381" s="2">
        <v>0</v>
      </c>
      <c r="G381" s="3">
        <f t="shared" si="12"/>
        <v>5596.6779999999999</v>
      </c>
      <c r="H381" s="3">
        <f t="shared" si="13"/>
        <v>0.20000000000038654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1197.1400000000001</v>
      </c>
      <c r="D388" s="2">
        <f>'PR-RAS'!E393</f>
        <v>785.09</v>
      </c>
      <c r="E388" s="2">
        <v>0</v>
      </c>
      <c r="F388" s="2">
        <v>0</v>
      </c>
      <c r="G388" s="3">
        <f t="shared" si="12"/>
        <v>1070.9528400000002</v>
      </c>
      <c r="H388" s="3">
        <f t="shared" si="13"/>
        <v>0.23000000000013188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1197.1400000000001</v>
      </c>
      <c r="D389" s="2">
        <f>'PR-RAS'!E394</f>
        <v>785.09</v>
      </c>
      <c r="E389" s="2">
        <v>0</v>
      </c>
      <c r="F389" s="2">
        <v>0</v>
      </c>
      <c r="G389" s="3">
        <f t="shared" si="12"/>
        <v>1073.7201600000001</v>
      </c>
      <c r="H389" s="3">
        <f t="shared" si="13"/>
        <v>0.23000000000013188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2527.04</v>
      </c>
      <c r="D413" s="2">
        <f>'PR-RAS'!E418</f>
        <v>16729.689999999999</v>
      </c>
      <c r="E413" s="2">
        <v>0</v>
      </c>
      <c r="F413" s="2">
        <v>0</v>
      </c>
      <c r="G413" s="3">
        <f t="shared" si="12"/>
        <v>14826.405039999998</v>
      </c>
      <c r="H413" s="3">
        <f t="shared" si="13"/>
        <v>0.35000000000127329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105513.69</v>
      </c>
      <c r="D415" s="2">
        <f>'PR-RAS'!E420</f>
        <v>105524.13</v>
      </c>
      <c r="E415" s="2">
        <v>0</v>
      </c>
      <c r="F415" s="2">
        <v>0</v>
      </c>
      <c r="G415" s="3">
        <f t="shared" si="12"/>
        <v>131056.6473</v>
      </c>
      <c r="H415" s="3">
        <f t="shared" si="13"/>
        <v>0.44000000000232831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734189.13</v>
      </c>
      <c r="D417" s="2">
        <f>'PR-RAS'!E422</f>
        <v>826269.36</v>
      </c>
      <c r="E417" s="2">
        <v>0</v>
      </c>
      <c r="F417" s="2">
        <v>0</v>
      </c>
      <c r="G417" s="3">
        <f t="shared" si="12"/>
        <v>992878.78559999994</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738194.43</v>
      </c>
      <c r="D418" s="2">
        <f>'PR-RAS'!E423</f>
        <v>884186.52999999991</v>
      </c>
      <c r="E418" s="2">
        <v>0</v>
      </c>
      <c r="F418" s="2">
        <v>0</v>
      </c>
      <c r="G418" s="3">
        <f t="shared" si="12"/>
        <v>1045238.6433299999</v>
      </c>
      <c r="H418" s="3">
        <f t="shared" si="13"/>
        <v>0.90000000013969839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4005.3000000000466</v>
      </c>
      <c r="D420" s="2">
        <f>'PR-RAS'!E425</f>
        <v>57917.169999999925</v>
      </c>
      <c r="E420" s="2">
        <v>0</v>
      </c>
      <c r="F420" s="2">
        <v>0</v>
      </c>
      <c r="G420" s="3">
        <f t="shared" si="12"/>
        <v>50212.809159999953</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2115.75</v>
      </c>
      <c r="D421" s="2">
        <f>'PR-RAS'!E426</f>
        <v>0</v>
      </c>
      <c r="E421" s="2">
        <v>0</v>
      </c>
      <c r="F421" s="2">
        <v>0</v>
      </c>
      <c r="G421" s="3">
        <f t="shared" si="12"/>
        <v>888.61500000000001</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1889.5500000000029</v>
      </c>
      <c r="E422" s="2">
        <v>0</v>
      </c>
      <c r="F422" s="2">
        <v>0</v>
      </c>
      <c r="G422" s="3">
        <f t="shared" si="12"/>
        <v>1591.0011000000025</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526.76</v>
      </c>
      <c r="D423" s="2">
        <f>'PR-RAS'!E428</f>
        <v>60388.79</v>
      </c>
      <c r="E423" s="2">
        <v>0</v>
      </c>
      <c r="F423" s="2">
        <v>0</v>
      </c>
      <c r="G423" s="3">
        <f t="shared" si="12"/>
        <v>51190.431479999999</v>
      </c>
      <c r="H423" s="3">
        <f t="shared" si="13"/>
        <v>0.44999999999913598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734189.13</v>
      </c>
      <c r="D637" s="2">
        <f>'PR-RAS'!E643</f>
        <v>826269.36</v>
      </c>
      <c r="E637" s="2">
        <v>0</v>
      </c>
      <c r="F637" s="2">
        <v>0</v>
      </c>
      <c r="G637" s="3">
        <f t="shared" si="14"/>
        <v>1517958.9126000002</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738194.43</v>
      </c>
      <c r="D638" s="2">
        <f>'PR-RAS'!E644</f>
        <v>884186.52999999991</v>
      </c>
      <c r="E638" s="2">
        <v>0</v>
      </c>
      <c r="F638" s="2">
        <v>0</v>
      </c>
      <c r="G638" s="3">
        <f t="shared" si="14"/>
        <v>1596683.49113</v>
      </c>
      <c r="H638" s="3">
        <f t="shared" si="15"/>
        <v>0.90000000013969839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4005.3000000000466</v>
      </c>
      <c r="D640" s="2">
        <f>'PR-RAS'!E646</f>
        <v>57917.169999999925</v>
      </c>
      <c r="E640" s="2">
        <v>0</v>
      </c>
      <c r="F640" s="2">
        <v>0</v>
      </c>
      <c r="G640" s="3">
        <f t="shared" si="14"/>
        <v>76577.529959999942</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2115.75</v>
      </c>
      <c r="D641" s="2">
        <f>'PR-RAS'!E647</f>
        <v>0</v>
      </c>
      <c r="E641" s="2">
        <v>0</v>
      </c>
      <c r="F641" s="2">
        <v>0</v>
      </c>
      <c r="G641" s="3">
        <f t="shared" si="14"/>
        <v>1354.08</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1889.5500000000029</v>
      </c>
      <c r="E642" s="2">
        <v>0</v>
      </c>
      <c r="F642" s="2">
        <v>0</v>
      </c>
      <c r="G642" s="3">
        <f t="shared" si="14"/>
        <v>2422.4031000000036</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1889.5500000000466</v>
      </c>
      <c r="D644" s="2">
        <f>'PR-RAS'!E650</f>
        <v>59806.719999999928</v>
      </c>
      <c r="E644" s="2">
        <v>0</v>
      </c>
      <c r="F644" s="2">
        <v>0</v>
      </c>
      <c r="G644" s="3">
        <f t="shared" si="14"/>
        <v>78126.422569999937</v>
      </c>
      <c r="H644" s="3">
        <f t="shared" si="15"/>
        <v>0.73000000002502929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54382.28</v>
      </c>
      <c r="D645" s="2">
        <f>'PR-RAS'!E651</f>
        <v>0</v>
      </c>
      <c r="E645" s="2">
        <v>0</v>
      </c>
      <c r="F645" s="2">
        <v>0</v>
      </c>
      <c r="G645" s="3">
        <f t="shared" si="14"/>
        <v>35022.188320000001</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13564.76</v>
      </c>
      <c r="D647" s="2">
        <f>'PR-RAS'!E654</f>
        <v>16822.34</v>
      </c>
      <c r="E647" s="2">
        <v>0</v>
      </c>
      <c r="F647" s="2">
        <v>0</v>
      </c>
      <c r="G647" s="3">
        <f t="shared" si="14"/>
        <v>30497.298240000004</v>
      </c>
      <c r="H647" s="3">
        <f t="shared" si="15"/>
        <v>0.57999999999992724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13564.76</v>
      </c>
      <c r="D648" s="2">
        <f>'PR-RAS'!E655</f>
        <v>16822.34</v>
      </c>
      <c r="E648" s="2">
        <v>0</v>
      </c>
      <c r="F648" s="2">
        <v>0</v>
      </c>
      <c r="G648" s="3">
        <f t="shared" si="14"/>
        <v>30544.507680000002</v>
      </c>
      <c r="H648" s="3">
        <f t="shared" si="15"/>
        <v>0.57999999999992724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33</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24</v>
      </c>
      <c r="E653" s="2">
        <v>0</v>
      </c>
      <c r="F653" s="2">
        <v>0</v>
      </c>
      <c r="G653" s="3">
        <f t="shared" si="14"/>
        <v>45.64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663099.9</v>
      </c>
      <c r="D676" s="2">
        <f>'PR-RAS'!E683</f>
        <v>729926.12</v>
      </c>
      <c r="E676" s="2">
        <v>0</v>
      </c>
      <c r="F676" s="2">
        <v>0</v>
      </c>
      <c r="G676" s="3">
        <f t="shared" si="14"/>
        <v>1432992.6945000002</v>
      </c>
      <c r="H676" s="3">
        <f t="shared" si="15"/>
        <v>0.21999999997206032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2655</v>
      </c>
      <c r="D677" s="2">
        <f>'PR-RAS'!E684</f>
        <v>3640</v>
      </c>
      <c r="E677" s="2">
        <v>0</v>
      </c>
      <c r="F677" s="2">
        <v>0</v>
      </c>
      <c r="G677" s="3">
        <f t="shared" si="14"/>
        <v>6716.06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1144.2</v>
      </c>
      <c r="D678" s="2">
        <f>'PR-RAS'!E685</f>
        <v>602.59</v>
      </c>
      <c r="E678" s="2">
        <v>0</v>
      </c>
      <c r="F678" s="2">
        <v>0</v>
      </c>
      <c r="G678" s="3">
        <f t="shared" si="14"/>
        <v>1590.5302600000002</v>
      </c>
      <c r="H678" s="3">
        <f t="shared" si="15"/>
        <v>0.61000000000001364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21297.040000000001</v>
      </c>
      <c r="D727" s="2">
        <f>'PR-RAS'!E734</f>
        <v>24101.66</v>
      </c>
      <c r="E727" s="2">
        <v>0</v>
      </c>
      <c r="F727" s="2">
        <v>0</v>
      </c>
      <c r="G727" s="3">
        <f t="shared" si="14"/>
        <v>50457.261359999997</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2323.9499999999998</v>
      </c>
      <c r="D729" s="2">
        <f>'PR-RAS'!E736</f>
        <v>2123.8000000000002</v>
      </c>
      <c r="E729" s="2">
        <v>0</v>
      </c>
      <c r="F729" s="2">
        <v>0</v>
      </c>
      <c r="G729" s="3">
        <f t="shared" si="14"/>
        <v>4784.0883999999996</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2519.1799999999998</v>
      </c>
      <c r="E737" s="2">
        <v>0</v>
      </c>
      <c r="F737" s="2">
        <v>0</v>
      </c>
      <c r="G737" s="3">
        <f t="shared" si="28"/>
        <v>3708.2329599999998</v>
      </c>
      <c r="H737" s="3">
        <f t="shared" si="29"/>
        <v>0.17999999999983629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4170.72</v>
      </c>
      <c r="D848" s="2">
        <f>'PR-RAS'!E855</f>
        <v>4137.1099999999997</v>
      </c>
      <c r="E848" s="2">
        <v>0</v>
      </c>
      <c r="F848" s="2">
        <v>0</v>
      </c>
      <c r="G848" s="3">
        <f t="shared" si="34"/>
        <v>10540.864179999999</v>
      </c>
      <c r="H848" s="3">
        <f t="shared" si="35"/>
        <v>0.38999999999941792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1042477.6900000001</v>
      </c>
      <c r="D1011" s="7">
        <f>BILANCA!E6</f>
        <v>1034584.4299999999</v>
      </c>
      <c r="E1011" s="7">
        <v>0</v>
      </c>
      <c r="F1011" s="7">
        <v>0</v>
      </c>
      <c r="G1011" s="8">
        <f t="shared" ref="G1011:G1306" si="38">B1011/1000*C1011+B1011/500*D1011</f>
        <v>3111.6465499999999</v>
      </c>
      <c r="H1011" s="8">
        <f t="shared" si="35"/>
        <v>0.73999999987427145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982024.60000000009</v>
      </c>
      <c r="D1012" s="2">
        <f>BILANCA!E7</f>
        <v>966757.22</v>
      </c>
      <c r="E1012" s="2">
        <v>0</v>
      </c>
      <c r="F1012" s="2">
        <v>0</v>
      </c>
      <c r="G1012" s="3">
        <f t="shared" si="38"/>
        <v>5831.0780800000002</v>
      </c>
      <c r="H1012" s="3">
        <f t="shared" si="35"/>
        <v>0.61999999987892807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382.11</v>
      </c>
      <c r="D1013" s="2">
        <f>BILANCA!E8</f>
        <v>382.11</v>
      </c>
      <c r="E1013" s="2">
        <v>0</v>
      </c>
      <c r="F1013" s="2">
        <v>0</v>
      </c>
      <c r="G1013" s="3">
        <f t="shared" si="38"/>
        <v>3.4389900000000004</v>
      </c>
      <c r="H1013" s="3">
        <f t="shared" si="35"/>
        <v>0.22000000000002728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382.11</v>
      </c>
      <c r="D1014" s="2">
        <f>BILANCA!E9</f>
        <v>382.11</v>
      </c>
      <c r="E1014" s="2">
        <v>0</v>
      </c>
      <c r="F1014" s="2">
        <v>0</v>
      </c>
      <c r="G1014" s="3">
        <f t="shared" si="38"/>
        <v>4.5853200000000003</v>
      </c>
      <c r="H1014" s="3">
        <f t="shared" si="35"/>
        <v>0.22000000000002728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970692.8600000001</v>
      </c>
      <c r="D1017" s="2">
        <f>BILANCA!E12</f>
        <v>955425.48</v>
      </c>
      <c r="E1017" s="2">
        <v>0</v>
      </c>
      <c r="F1017" s="2">
        <v>0</v>
      </c>
      <c r="G1017" s="3">
        <f t="shared" si="38"/>
        <v>20170.80674</v>
      </c>
      <c r="H1017" s="3">
        <f t="shared" si="35"/>
        <v>0.61999999987892807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941015.08000000007</v>
      </c>
      <c r="D1018" s="2">
        <f>BILANCA!E13</f>
        <v>924536.78</v>
      </c>
      <c r="E1018" s="2">
        <v>0</v>
      </c>
      <c r="F1018" s="2">
        <v>0</v>
      </c>
      <c r="G1018" s="3">
        <f t="shared" si="38"/>
        <v>22320.70912</v>
      </c>
      <c r="H1018" s="3">
        <f t="shared" si="35"/>
        <v>0.30000000004656613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177715.71</v>
      </c>
      <c r="D1019" s="2">
        <f>BILANCA!E14</f>
        <v>177715.71</v>
      </c>
      <c r="E1019" s="2">
        <v>0</v>
      </c>
      <c r="F1019" s="2">
        <v>0</v>
      </c>
      <c r="G1019" s="3">
        <f t="shared" si="38"/>
        <v>4798.324169999999</v>
      </c>
      <c r="H1019" s="3">
        <f t="shared" si="35"/>
        <v>0.58000000001629815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1138475.3700000001</v>
      </c>
      <c r="D1020" s="2">
        <f>BILANCA!E15</f>
        <v>1138475.3700000001</v>
      </c>
      <c r="E1020" s="2">
        <v>0</v>
      </c>
      <c r="F1020" s="2">
        <v>0</v>
      </c>
      <c r="G1020" s="3">
        <f t="shared" si="38"/>
        <v>34154.261100000003</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2073.79</v>
      </c>
      <c r="D1022" s="2">
        <f>BILANCA!E17</f>
        <v>2073.79</v>
      </c>
      <c r="E1022" s="2">
        <v>0</v>
      </c>
      <c r="F1022" s="2">
        <v>0</v>
      </c>
      <c r="G1022" s="3">
        <f t="shared" si="38"/>
        <v>74.656440000000003</v>
      </c>
      <c r="H1022" s="3">
        <f t="shared" si="35"/>
        <v>0.42000000000007276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377249.79</v>
      </c>
      <c r="D1023" s="2">
        <f>BILANCA!E18</f>
        <v>393728.09</v>
      </c>
      <c r="E1023" s="2">
        <v>0</v>
      </c>
      <c r="F1023" s="2">
        <v>0</v>
      </c>
      <c r="G1023" s="3">
        <f t="shared" si="38"/>
        <v>15141.177610000001</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29145.380000000005</v>
      </c>
      <c r="D1024" s="2">
        <f>BILANCA!E19</f>
        <v>30115.579999999987</v>
      </c>
      <c r="E1024" s="2">
        <v>0</v>
      </c>
      <c r="F1024" s="2">
        <v>0</v>
      </c>
      <c r="G1024" s="3">
        <f t="shared" si="38"/>
        <v>1251.2715599999997</v>
      </c>
      <c r="H1024" s="3">
        <f t="shared" si="35"/>
        <v>0.8000000000174623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160024.26999999999</v>
      </c>
      <c r="D1025" s="2">
        <f>BILANCA!E20</f>
        <v>158823</v>
      </c>
      <c r="E1025" s="2">
        <v>0</v>
      </c>
      <c r="F1025" s="2">
        <v>0</v>
      </c>
      <c r="G1025" s="3">
        <f t="shared" si="38"/>
        <v>7165.0540499999988</v>
      </c>
      <c r="H1025" s="3">
        <f t="shared" si="35"/>
        <v>0.26999999998952262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161.91999999999999</v>
      </c>
      <c r="D1026" s="2">
        <f>BILANCA!E21</f>
        <v>0</v>
      </c>
      <c r="E1026" s="2">
        <v>0</v>
      </c>
      <c r="F1026" s="2">
        <v>0</v>
      </c>
      <c r="G1026" s="3">
        <f t="shared" si="38"/>
        <v>2.5907199999999997</v>
      </c>
      <c r="H1026" s="3">
        <f t="shared" si="35"/>
        <v>8.0000000000012506E-2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19912.7</v>
      </c>
      <c r="D1027" s="2">
        <f>BILANCA!E22</f>
        <v>19507.900000000001</v>
      </c>
      <c r="E1027" s="2">
        <v>0</v>
      </c>
      <c r="F1027" s="2">
        <v>0</v>
      </c>
      <c r="G1027" s="3">
        <f t="shared" si="38"/>
        <v>1001.7845000000002</v>
      </c>
      <c r="H1027" s="3">
        <f t="shared" si="35"/>
        <v>0.39999999999781721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2574.62</v>
      </c>
      <c r="D1029" s="2">
        <f>BILANCA!E24</f>
        <v>2033.71</v>
      </c>
      <c r="E1029" s="2">
        <v>0</v>
      </c>
      <c r="F1029" s="2">
        <v>0</v>
      </c>
      <c r="G1029" s="3">
        <f t="shared" si="38"/>
        <v>126.19875999999999</v>
      </c>
      <c r="H1029" s="3">
        <f t="shared" si="35"/>
        <v>0.67000000000007276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54913.68</v>
      </c>
      <c r="D1030" s="2">
        <f>BILANCA!E25</f>
        <v>54913.68</v>
      </c>
      <c r="E1030" s="2">
        <v>0</v>
      </c>
      <c r="F1030" s="2">
        <v>0</v>
      </c>
      <c r="G1030" s="3">
        <f t="shared" si="38"/>
        <v>3294.8208</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13759.31</v>
      </c>
      <c r="D1031" s="2">
        <f>BILANCA!E26</f>
        <v>20971.41</v>
      </c>
      <c r="E1031" s="2">
        <v>0</v>
      </c>
      <c r="F1031" s="2">
        <v>0</v>
      </c>
      <c r="G1031" s="3">
        <f t="shared" si="38"/>
        <v>1169.7447300000001</v>
      </c>
      <c r="H1031" s="3">
        <f t="shared" si="35"/>
        <v>0.71999999999934516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222201.12</v>
      </c>
      <c r="D1033" s="2">
        <f>BILANCA!E28</f>
        <v>226134.12</v>
      </c>
      <c r="E1033" s="2">
        <v>0</v>
      </c>
      <c r="F1033" s="2">
        <v>0</v>
      </c>
      <c r="G1033" s="3">
        <f t="shared" si="38"/>
        <v>15512.795279999998</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532.39999999999418</v>
      </c>
      <c r="D1040" s="2">
        <f>BILANCA!E35</f>
        <v>773.12000000000262</v>
      </c>
      <c r="E1040" s="2">
        <v>0</v>
      </c>
      <c r="F1040" s="2">
        <v>0</v>
      </c>
      <c r="G1040" s="3">
        <f t="shared" si="38"/>
        <v>62.35919999999998</v>
      </c>
      <c r="H1040" s="3">
        <f t="shared" si="35"/>
        <v>0.51999999999679858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45408.59</v>
      </c>
      <c r="D1041" s="2">
        <f>BILANCA!E36</f>
        <v>46193.68</v>
      </c>
      <c r="E1041" s="2">
        <v>0</v>
      </c>
      <c r="F1041" s="2">
        <v>0</v>
      </c>
      <c r="G1041" s="3">
        <f t="shared" si="38"/>
        <v>4271.6744499999995</v>
      </c>
      <c r="H1041" s="3">
        <f t="shared" si="35"/>
        <v>0.73000000000320142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44876.19</v>
      </c>
      <c r="D1045" s="2">
        <f>BILANCA!E40</f>
        <v>45420.56</v>
      </c>
      <c r="E1045" s="2">
        <v>0</v>
      </c>
      <c r="F1045" s="2">
        <v>0</v>
      </c>
      <c r="G1045" s="3">
        <f t="shared" si="38"/>
        <v>4750.1058499999999</v>
      </c>
      <c r="H1045" s="3">
        <f t="shared" si="35"/>
        <v>0.63000000000465661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37333.160000000003</v>
      </c>
      <c r="D1059" s="2">
        <f>BILANCA!E54</f>
        <v>37982.620000000003</v>
      </c>
      <c r="E1059" s="2">
        <v>0</v>
      </c>
      <c r="F1059" s="2">
        <v>0</v>
      </c>
      <c r="G1059" s="3">
        <f t="shared" si="38"/>
        <v>5551.6216000000004</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37333.160000000003</v>
      </c>
      <c r="D1060" s="2">
        <f>BILANCA!E55</f>
        <v>37982.620000000003</v>
      </c>
      <c r="E1060" s="2">
        <v>0</v>
      </c>
      <c r="F1060" s="2">
        <v>0</v>
      </c>
      <c r="G1060" s="3">
        <f t="shared" si="38"/>
        <v>5664.920000000001</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10949.63</v>
      </c>
      <c r="D1061" s="2">
        <f>BILANCA!E56</f>
        <v>10949.63</v>
      </c>
      <c r="E1061" s="2">
        <v>0</v>
      </c>
      <c r="F1061" s="2">
        <v>0</v>
      </c>
      <c r="G1061" s="3">
        <f t="shared" si="38"/>
        <v>1675.2933899999998</v>
      </c>
      <c r="H1061" s="3">
        <f t="shared" si="35"/>
        <v>0.74000000000160071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10949.63</v>
      </c>
      <c r="D1062" s="2">
        <f>BILANCA!E57</f>
        <v>10949.63</v>
      </c>
      <c r="E1062" s="2">
        <v>0</v>
      </c>
      <c r="F1062" s="2">
        <v>0</v>
      </c>
      <c r="G1062" s="3">
        <f t="shared" si="38"/>
        <v>1708.1422799999996</v>
      </c>
      <c r="H1062" s="3">
        <f t="shared" si="35"/>
        <v>0.74000000000160071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60453.09</v>
      </c>
      <c r="D1074" s="2">
        <f>BILANCA!E69</f>
        <v>67827.210000000006</v>
      </c>
      <c r="E1074" s="2">
        <v>0</v>
      </c>
      <c r="F1074" s="2">
        <v>0</v>
      </c>
      <c r="G1074" s="3">
        <f t="shared" si="38"/>
        <v>12550.880640000001</v>
      </c>
      <c r="H1074" s="3">
        <f t="shared" si="35"/>
        <v>0.30000000000291038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66.19</v>
      </c>
      <c r="D1087" s="2">
        <f>BILANCA!E82</f>
        <v>1862.21</v>
      </c>
      <c r="E1087" s="2">
        <v>0</v>
      </c>
      <c r="F1087" s="2">
        <v>0</v>
      </c>
      <c r="G1087" s="3">
        <f t="shared" si="38"/>
        <v>291.87697000000003</v>
      </c>
      <c r="H1087" s="3">
        <f t="shared" si="35"/>
        <v>0.40000000000003411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23.19</v>
      </c>
      <c r="D1090" s="2">
        <f>BILANCA!E85</f>
        <v>23.19</v>
      </c>
      <c r="E1090" s="2">
        <v>0</v>
      </c>
      <c r="F1090" s="2">
        <v>0</v>
      </c>
      <c r="G1090" s="3">
        <f t="shared" si="38"/>
        <v>5.5656000000000008</v>
      </c>
      <c r="H1090" s="3">
        <f t="shared" si="35"/>
        <v>0.38000000000000256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v>
      </c>
      <c r="D1092" s="2">
        <f>BILANCA!E87</f>
        <v>1839.02</v>
      </c>
      <c r="E1092" s="2">
        <v>0</v>
      </c>
      <c r="F1092" s="2">
        <v>0</v>
      </c>
      <c r="G1092" s="3">
        <f t="shared" si="38"/>
        <v>305.12528000000003</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6004.62</v>
      </c>
      <c r="D1152" s="2">
        <f>BILANCA!E147</f>
        <v>65965</v>
      </c>
      <c r="E1152" s="2">
        <v>0</v>
      </c>
      <c r="F1152" s="2">
        <v>0</v>
      </c>
      <c r="G1152" s="3">
        <f t="shared" si="38"/>
        <v>19586.716039999999</v>
      </c>
      <c r="H1152" s="3">
        <f t="shared" si="41"/>
        <v>0.38000000000010914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59350.06</v>
      </c>
      <c r="E1155" s="2">
        <v>0</v>
      </c>
      <c r="F1155" s="2">
        <v>0</v>
      </c>
      <c r="G1155" s="3">
        <f t="shared" si="38"/>
        <v>17211.517399999997</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59350.06</v>
      </c>
      <c r="E1161" s="2">
        <v>0</v>
      </c>
      <c r="F1161" s="2">
        <v>0</v>
      </c>
      <c r="G1161" s="3">
        <f t="shared" si="38"/>
        <v>17923.718119999998</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526.76</v>
      </c>
      <c r="D1166" s="2">
        <f>BILANCA!E161</f>
        <v>1038.73</v>
      </c>
      <c r="E1166" s="2">
        <v>0</v>
      </c>
      <c r="F1166" s="2">
        <v>0</v>
      </c>
      <c r="G1166" s="3">
        <f t="shared" si="38"/>
        <v>406.25831999999997</v>
      </c>
      <c r="H1166" s="3">
        <f t="shared" si="41"/>
        <v>0.50999999999999091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5477.86</v>
      </c>
      <c r="D1167" s="2">
        <f>BILANCA!E162</f>
        <v>5576.21</v>
      </c>
      <c r="E1167" s="2">
        <v>0</v>
      </c>
      <c r="F1167" s="2">
        <v>0</v>
      </c>
      <c r="G1167" s="3">
        <f t="shared" si="38"/>
        <v>2610.9539599999998</v>
      </c>
      <c r="H1167" s="3">
        <f t="shared" si="41"/>
        <v>0.3500000000003638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54382.28</v>
      </c>
      <c r="D1176" s="2">
        <f>BILANCA!E171</f>
        <v>0</v>
      </c>
      <c r="E1176" s="2">
        <v>0</v>
      </c>
      <c r="F1176" s="2">
        <v>0</v>
      </c>
      <c r="G1176" s="3">
        <f t="shared" si="38"/>
        <v>9027.4584800000011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54382.28</v>
      </c>
      <c r="D1179" s="2">
        <f>BILANCA!E174</f>
        <v>0</v>
      </c>
      <c r="E1179" s="2">
        <v>0</v>
      </c>
      <c r="F1179" s="2">
        <v>0</v>
      </c>
      <c r="G1179" s="3">
        <f t="shared" si="38"/>
        <v>9190.6053200000006</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1042477.69</v>
      </c>
      <c r="D1180" s="2">
        <f>BILANCA!E176</f>
        <v>1034584.43</v>
      </c>
      <c r="E1180" s="2">
        <v>0</v>
      </c>
      <c r="F1180" s="2">
        <v>0</v>
      </c>
      <c r="G1180" s="3">
        <f t="shared" si="38"/>
        <v>528979.91350000002</v>
      </c>
      <c r="H1180" s="3">
        <f t="shared" si="41"/>
        <v>0.7400000001071021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61815.88</v>
      </c>
      <c r="D1181" s="2">
        <f>BILANCA!E177</f>
        <v>67245.14</v>
      </c>
      <c r="E1181" s="2">
        <v>0</v>
      </c>
      <c r="F1181" s="2">
        <v>0</v>
      </c>
      <c r="G1181" s="3">
        <f t="shared" si="38"/>
        <v>33568.353360000001</v>
      </c>
      <c r="H1181" s="3">
        <f t="shared" si="41"/>
        <v>0.26000000000203727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61769.85</v>
      </c>
      <c r="D1182" s="2">
        <f>BILANCA!E178</f>
        <v>66386.75</v>
      </c>
      <c r="E1182" s="2">
        <v>0</v>
      </c>
      <c r="F1182" s="2">
        <v>0</v>
      </c>
      <c r="G1182" s="3">
        <f t="shared" si="38"/>
        <v>33461.456200000001</v>
      </c>
      <c r="H1182" s="3">
        <f t="shared" si="41"/>
        <v>0.40000000000145519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54138.32</v>
      </c>
      <c r="D1183" s="2">
        <f>BILANCA!E179</f>
        <v>60047.55</v>
      </c>
      <c r="E1183" s="2">
        <v>0</v>
      </c>
      <c r="F1183" s="2">
        <v>0</v>
      </c>
      <c r="G1183" s="3">
        <f t="shared" si="38"/>
        <v>30142.381659999999</v>
      </c>
      <c r="H1183" s="3">
        <f t="shared" si="41"/>
        <v>0.76999999999679858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7631.53</v>
      </c>
      <c r="D1184" s="2">
        <f>BILANCA!E180</f>
        <v>6339.2</v>
      </c>
      <c r="E1184" s="2">
        <v>0</v>
      </c>
      <c r="F1184" s="2">
        <v>0</v>
      </c>
      <c r="G1184" s="3">
        <f t="shared" si="38"/>
        <v>3533.9278199999994</v>
      </c>
      <c r="H1184" s="3">
        <f t="shared" si="41"/>
        <v>0.67000000000007276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43</v>
      </c>
      <c r="D1251" s="2">
        <f>BILANCA!E247</f>
        <v>855.36</v>
      </c>
      <c r="E1251" s="2">
        <v>0</v>
      </c>
      <c r="F1251" s="2">
        <v>0</v>
      </c>
      <c r="G1251" s="3">
        <f>B1251/1000*C1251+B1251/500*D1251</f>
        <v>422.64652000000001</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3.03</v>
      </c>
      <c r="D1252" s="2">
        <f>BILANCA!E248</f>
        <v>3.03</v>
      </c>
      <c r="E1252" s="2">
        <v>0</v>
      </c>
      <c r="F1252" s="2">
        <v>0</v>
      </c>
      <c r="G1252" s="3">
        <f t="shared" si="38"/>
        <v>2.1997799999999996</v>
      </c>
      <c r="H1252" s="3">
        <f t="shared" si="41"/>
        <v>5.9999999999999609E-2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3.03</v>
      </c>
      <c r="D1254" s="2">
        <f>BILANCA!E250</f>
        <v>3.03</v>
      </c>
      <c r="E1254" s="2">
        <v>0</v>
      </c>
      <c r="F1254" s="2">
        <v>0</v>
      </c>
      <c r="G1254" s="3">
        <f t="shared" si="38"/>
        <v>2.2179599999999997</v>
      </c>
      <c r="H1254" s="3">
        <f t="shared" si="41"/>
        <v>5.9999999999999609E-2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980661.80999999994</v>
      </c>
      <c r="D1255" s="2">
        <f>BILANCA!E251</f>
        <v>967339.29</v>
      </c>
      <c r="E1255" s="2">
        <v>0</v>
      </c>
      <c r="F1255" s="2">
        <v>0</v>
      </c>
      <c r="G1255" s="3">
        <f t="shared" si="38"/>
        <v>714258.39555000002</v>
      </c>
      <c r="H1255" s="3">
        <f t="shared" si="41"/>
        <v>0.48000000009778887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982024.6</v>
      </c>
      <c r="D1256" s="2">
        <f>BILANCA!E252</f>
        <v>966757.22</v>
      </c>
      <c r="E1256" s="2">
        <v>0</v>
      </c>
      <c r="F1256" s="2">
        <v>0</v>
      </c>
      <c r="G1256" s="3">
        <f t="shared" si="38"/>
        <v>717222.60384</v>
      </c>
      <c r="H1256" s="3">
        <f t="shared" si="41"/>
        <v>0.61999999999534339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982024.6</v>
      </c>
      <c r="D1257" s="2">
        <f>BILANCA!E253</f>
        <v>966757.22</v>
      </c>
      <c r="E1257" s="2">
        <v>0</v>
      </c>
      <c r="F1257" s="2">
        <v>0</v>
      </c>
      <c r="G1257" s="3">
        <f t="shared" si="38"/>
        <v>720138.14287999994</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-1889.5500000000029</v>
      </c>
      <c r="D1259" s="2">
        <f>BILANCA!E255</f>
        <v>-59806.720000000001</v>
      </c>
      <c r="E1259" s="2">
        <v>0</v>
      </c>
      <c r="F1259" s="2">
        <v>0</v>
      </c>
      <c r="G1259" s="3">
        <f t="shared" si="38"/>
        <v>-30254.24451</v>
      </c>
      <c r="H1259" s="3">
        <f t="shared" si="41"/>
        <v>0.72999999999592546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103634.58</v>
      </c>
      <c r="D1260" s="2">
        <f>BILANCA!E256</f>
        <v>45819.91</v>
      </c>
      <c r="E1260" s="2">
        <v>0</v>
      </c>
      <c r="F1260" s="2">
        <v>0</v>
      </c>
      <c r="G1260" s="3">
        <f t="shared" si="38"/>
        <v>48818.600000000006</v>
      </c>
      <c r="H1260" s="3">
        <f t="shared" si="41"/>
        <v>0.50999999999476131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103634.58</v>
      </c>
      <c r="D1261" s="2">
        <f>BILANCA!E257</f>
        <v>45819.91</v>
      </c>
      <c r="E1261" s="2">
        <v>0</v>
      </c>
      <c r="F1261" s="2">
        <v>0</v>
      </c>
      <c r="G1261" s="3">
        <f t="shared" si="38"/>
        <v>49013.874400000001</v>
      </c>
      <c r="H1261" s="3">
        <f t="shared" si="41"/>
        <v>0.50999999999476131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105524.13</v>
      </c>
      <c r="D1264" s="2">
        <f>BILANCA!E260</f>
        <v>105626.63</v>
      </c>
      <c r="E1264" s="2">
        <v>0</v>
      </c>
      <c r="F1264" s="2">
        <v>0</v>
      </c>
      <c r="G1264" s="3">
        <f t="shared" si="38"/>
        <v>80461.457060000001</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105524.13</v>
      </c>
      <c r="D1266" s="2">
        <f>BILANCA!E262</f>
        <v>105626.63</v>
      </c>
      <c r="E1266" s="2">
        <v>0</v>
      </c>
      <c r="F1266" s="2">
        <v>0</v>
      </c>
      <c r="G1266" s="3">
        <f t="shared" si="38"/>
        <v>81095.011840000006</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526.76</v>
      </c>
      <c r="D1278" s="2">
        <f>BILANCA!E274</f>
        <v>60388.79</v>
      </c>
      <c r="E1278" s="2">
        <v>0</v>
      </c>
      <c r="F1278" s="2">
        <v>0</v>
      </c>
      <c r="G1278" s="3">
        <f t="shared" si="38"/>
        <v>32509.563120000003</v>
      </c>
      <c r="H1278" s="3">
        <f t="shared" si="41"/>
        <v>0.44999999999913598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59350.06</v>
      </c>
      <c r="E1281" s="2">
        <v>0</v>
      </c>
      <c r="F1281" s="2">
        <v>0</v>
      </c>
      <c r="G1281" s="3">
        <f t="shared" si="48"/>
        <v>32167.732520000001</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59350.06</v>
      </c>
      <c r="E1287" s="2">
        <v>0</v>
      </c>
      <c r="F1287" s="2">
        <v>0</v>
      </c>
      <c r="G1287" s="3">
        <f t="shared" si="48"/>
        <v>32879.933239999998</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526.76</v>
      </c>
      <c r="D1292" s="2">
        <f>BILANCA!E288</f>
        <v>1038.73</v>
      </c>
      <c r="E1292" s="2">
        <v>0</v>
      </c>
      <c r="F1292" s="2">
        <v>0</v>
      </c>
      <c r="G1292" s="3">
        <f t="shared" si="48"/>
        <v>734.39004</v>
      </c>
      <c r="H1292" s="3">
        <f t="shared" si="49"/>
        <v>0.50999999999999091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308446.09000000003</v>
      </c>
      <c r="D1301" s="2">
        <f>BILANCA!E297</f>
        <v>308446.09000000003</v>
      </c>
      <c r="E1301" s="2">
        <v>0</v>
      </c>
      <c r="F1301" s="2">
        <v>0</v>
      </c>
      <c r="G1301" s="3">
        <f t="shared" si="38"/>
        <v>269273.43657000002</v>
      </c>
      <c r="H1301" s="3">
        <f t="shared" si="41"/>
        <v>0.18000000005122274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308446.09000000003</v>
      </c>
      <c r="D1302" s="2">
        <f>BILANCA!E298</f>
        <v>308446.09000000003</v>
      </c>
      <c r="E1302" s="2">
        <v>0</v>
      </c>
      <c r="F1302" s="2">
        <v>0</v>
      </c>
      <c r="G1302" s="3">
        <f t="shared" si="38"/>
        <v>270198.77484000003</v>
      </c>
      <c r="H1302" s="3">
        <f t="shared" si="41"/>
        <v>0.18000000005122274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6004.62</v>
      </c>
      <c r="D1306" s="2">
        <f>BILANCA!E303</f>
        <v>65965</v>
      </c>
      <c r="E1306" s="2">
        <v>0</v>
      </c>
      <c r="F1306" s="2">
        <v>0</v>
      </c>
      <c r="G1306" s="3">
        <f t="shared" si="38"/>
        <v>40828.647519999999</v>
      </c>
      <c r="H1306" s="3">
        <f t="shared" si="41"/>
        <v>0.38000000000010914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v>
      </c>
      <c r="D1311" s="2">
        <f>BILANCA!E308</f>
        <v>1839.02</v>
      </c>
      <c r="E1311" s="2">
        <v>0</v>
      </c>
      <c r="F1311" s="2">
        <v>0</v>
      </c>
      <c r="G1311" s="3">
        <f t="shared" si="52"/>
        <v>1120.03304</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5477.86</v>
      </c>
      <c r="D1338" s="2">
        <f>BILANCA!E335</f>
        <v>5576.21</v>
      </c>
      <c r="E1338" s="2">
        <v>0</v>
      </c>
      <c r="F1338" s="2">
        <v>0</v>
      </c>
      <c r="G1338" s="3">
        <f t="shared" si="52"/>
        <v>5454.7318400000004</v>
      </c>
      <c r="H1338" s="3">
        <f t="shared" si="41"/>
        <v>0.3500000000003638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61769.85</v>
      </c>
      <c r="D1340" s="2">
        <f>BILANCA!E337</f>
        <v>66386.75</v>
      </c>
      <c r="E1340" s="2">
        <v>0</v>
      </c>
      <c r="F1340" s="2">
        <v>0</v>
      </c>
      <c r="G1340" s="3">
        <f t="shared" si="52"/>
        <v>64199.305500000002</v>
      </c>
      <c r="H1340" s="3">
        <f t="shared" si="41"/>
        <v>0.40000000000145519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43</v>
      </c>
      <c r="D1383" s="2">
        <f>BILANCA!E380</f>
        <v>855.36</v>
      </c>
      <c r="E1383" s="2">
        <v>0</v>
      </c>
      <c r="F1383" s="2">
        <v>0</v>
      </c>
      <c r="G1383" s="3">
        <f t="shared" si="59"/>
        <v>654.13756000000001</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308446.09000000003</v>
      </c>
      <c r="D1390" s="2">
        <f>BILANCA!E387</f>
        <v>308446.09000000003</v>
      </c>
      <c r="E1390" s="2">
        <v>0</v>
      </c>
      <c r="F1390" s="2">
        <v>0</v>
      </c>
      <c r="G1390" s="3">
        <f t="shared" ref="G1390:G1399" si="61">B1390/1000*C1390+B1390/500*D1390</f>
        <v>351628.54260000004</v>
      </c>
      <c r="H1390" s="3">
        <f t="shared" ref="H1390:H1399" si="62">ABS(C1390-ROUND(C1390,0))+ABS(D1390-ROUND(D1390,0))</f>
        <v>0.18000000005122274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738194.43</v>
      </c>
      <c r="D1510" s="2">
        <f>'RAS-funkcijski'!E114</f>
        <v>884186.52999999991</v>
      </c>
      <c r="E1510" s="2">
        <v>0</v>
      </c>
      <c r="F1510" s="2">
        <v>0</v>
      </c>
      <c r="G1510" s="3">
        <f t="shared" si="52"/>
        <v>275722.42389999999</v>
      </c>
      <c r="H1510" s="3">
        <f t="shared" si="63"/>
        <v>0.90000000013969839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721326.27</v>
      </c>
      <c r="D1511" s="2">
        <f>'RAS-funkcijski'!E115</f>
        <v>865855.58</v>
      </c>
      <c r="E1511" s="2">
        <v>0</v>
      </c>
      <c r="F1511" s="2">
        <v>0</v>
      </c>
      <c r="G1511" s="3">
        <f t="shared" si="52"/>
        <v>272287.15473000001</v>
      </c>
      <c r="H1511" s="3">
        <f t="shared" si="63"/>
        <v>0.69000000006053597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721326.27</v>
      </c>
      <c r="D1513" s="2">
        <f>'RAS-funkcijski'!E117</f>
        <v>865855.58</v>
      </c>
      <c r="E1513" s="2">
        <v>0</v>
      </c>
      <c r="F1513" s="2">
        <v>0</v>
      </c>
      <c r="G1513" s="3">
        <f t="shared" si="52"/>
        <v>277193.22959</v>
      </c>
      <c r="H1513" s="3">
        <f t="shared" si="63"/>
        <v>0.69000000006053597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16868.16</v>
      </c>
      <c r="D1522" s="2">
        <f>'RAS-funkcijski'!E126</f>
        <v>18330.95</v>
      </c>
      <c r="E1522" s="2">
        <v>0</v>
      </c>
      <c r="F1522" s="2">
        <v>0</v>
      </c>
      <c r="G1522" s="3">
        <f t="shared" si="52"/>
        <v>6530.6673200000005</v>
      </c>
      <c r="H1522" s="3">
        <f t="shared" si="63"/>
        <v>0.20999999999912689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738194.43</v>
      </c>
      <c r="D1537" s="14">
        <f>'RAS-funkcijski'!E141</f>
        <v>884186.52999999991</v>
      </c>
      <c r="E1537" s="14">
        <v>0</v>
      </c>
      <c r="F1537" s="14">
        <v>0</v>
      </c>
      <c r="G1537" s="15">
        <f t="shared" si="52"/>
        <v>343399.74612999998</v>
      </c>
      <c r="H1537" s="15">
        <f t="shared" si="63"/>
        <v>0.90000000013969839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31997.07</v>
      </c>
      <c r="E1538" s="7">
        <v>0</v>
      </c>
      <c r="F1538" s="7">
        <v>0</v>
      </c>
      <c r="G1538" s="8">
        <f t="shared" si="52"/>
        <v>63.994140000000002</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31997.07</v>
      </c>
      <c r="E1539" s="2">
        <v>0</v>
      </c>
      <c r="F1539" s="2">
        <v>0</v>
      </c>
      <c r="G1539" s="3">
        <f t="shared" si="52"/>
        <v>127.98828</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31997.07</v>
      </c>
      <c r="E1540" s="2">
        <v>0</v>
      </c>
      <c r="F1540" s="2">
        <v>0</v>
      </c>
      <c r="G1540" s="3">
        <f t="shared" si="52"/>
        <v>191.98241999999999</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31997.07</v>
      </c>
      <c r="E1542" s="2">
        <v>0</v>
      </c>
      <c r="F1542" s="2">
        <v>0</v>
      </c>
      <c r="G1542" s="3">
        <f t="shared" si="52"/>
        <v>319.97070000000002</v>
      </c>
      <c r="H1542" s="3">
        <f t="shared" si="63"/>
        <v>6.9999999999708962E-2</v>
      </c>
      <c r="I1542" s="11">
        <f t="shared" si="64"/>
        <v>22.397948999906877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61812.85</v>
      </c>
      <c r="D1582" s="7"/>
      <c r="E1582" s="7">
        <v>0</v>
      </c>
      <c r="F1582" s="7">
        <v>0</v>
      </c>
      <c r="G1582" s="8">
        <f t="shared" ref="G1582:G1686" si="70">B1582/1000*C1582</f>
        <v>61.812849999999997</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853063.19</v>
      </c>
      <c r="D1583" s="2">
        <v>0</v>
      </c>
      <c r="E1583" s="2">
        <v>0</v>
      </c>
      <c r="F1583" s="2">
        <v>0</v>
      </c>
      <c r="G1583" s="3">
        <f t="shared" si="70"/>
        <v>1706.1263799999999</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823184.33</v>
      </c>
      <c r="D1585" s="2">
        <v>0</v>
      </c>
      <c r="E1585" s="2">
        <v>0</v>
      </c>
      <c r="F1585" s="2">
        <v>0</v>
      </c>
      <c r="G1585" s="3">
        <f t="shared" si="70"/>
        <v>3292.7373199999997</v>
      </c>
      <c r="H1585" s="3">
        <f t="shared" si="71"/>
        <v>0.32999999995809048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718861.74</v>
      </c>
      <c r="D1586" s="2">
        <v>0</v>
      </c>
      <c r="E1586" s="2">
        <v>0</v>
      </c>
      <c r="F1586" s="2">
        <v>0</v>
      </c>
      <c r="G1586" s="3">
        <f t="shared" si="70"/>
        <v>3594.3087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100050.99</v>
      </c>
      <c r="D1587" s="2">
        <v>0</v>
      </c>
      <c r="E1587" s="2">
        <v>0</v>
      </c>
      <c r="F1587" s="2">
        <v>0</v>
      </c>
      <c r="G1587" s="3">
        <f t="shared" si="70"/>
        <v>600.30594000000008</v>
      </c>
      <c r="H1587" s="3">
        <f t="shared" si="71"/>
        <v>9.9999999947613105E-3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4157.1000000000004</v>
      </c>
      <c r="D1591" s="2">
        <v>0</v>
      </c>
      <c r="E1591" s="2">
        <v>0</v>
      </c>
      <c r="F1591" s="2">
        <v>0</v>
      </c>
      <c r="G1591" s="3">
        <f t="shared" si="70"/>
        <v>41.571000000000005</v>
      </c>
      <c r="H1591" s="3">
        <f t="shared" si="71"/>
        <v>0.1000000000003638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114.5</v>
      </c>
      <c r="D1593" s="2">
        <v>0</v>
      </c>
      <c r="E1593" s="2">
        <v>0</v>
      </c>
      <c r="F1593" s="2">
        <v>0</v>
      </c>
      <c r="G1593" s="3">
        <f t="shared" si="70"/>
        <v>1.3740000000000001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16729.689999999999</v>
      </c>
      <c r="D1594" s="2">
        <v>0</v>
      </c>
      <c r="E1594" s="2">
        <v>0</v>
      </c>
      <c r="F1594" s="2">
        <v>0</v>
      </c>
      <c r="G1594" s="3">
        <f t="shared" si="70"/>
        <v>217.48596999999998</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13149.17</v>
      </c>
      <c r="D1601" s="2">
        <v>0</v>
      </c>
      <c r="E1601" s="2">
        <v>0</v>
      </c>
      <c r="F1601" s="2">
        <v>0</v>
      </c>
      <c r="G1601" s="3">
        <f>B1601/1000*C1601</f>
        <v>262.98340000000002</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847633.93</v>
      </c>
      <c r="D1602" s="2">
        <v>0</v>
      </c>
      <c r="E1602" s="2">
        <v>0</v>
      </c>
      <c r="F1602" s="2">
        <v>0</v>
      </c>
      <c r="G1602" s="3">
        <f t="shared" si="70"/>
        <v>17800.312530000003</v>
      </c>
      <c r="H1602" s="3">
        <f t="shared" si="71"/>
        <v>6.9999999948777258E-2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818610.43</v>
      </c>
      <c r="D1604" s="2">
        <v>0</v>
      </c>
      <c r="E1604" s="2">
        <v>0</v>
      </c>
      <c r="F1604" s="2">
        <v>0</v>
      </c>
      <c r="G1604" s="3">
        <f t="shared" si="70"/>
        <v>18828.03989</v>
      </c>
      <c r="H1604" s="3">
        <f t="shared" si="71"/>
        <v>0.43000000005122274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712952.51</v>
      </c>
      <c r="D1605" s="2">
        <v>0</v>
      </c>
      <c r="E1605" s="2">
        <v>0</v>
      </c>
      <c r="F1605" s="2">
        <v>0</v>
      </c>
      <c r="G1605" s="3">
        <f t="shared" si="70"/>
        <v>17110.860240000002</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101343.32</v>
      </c>
      <c r="D1606" s="2">
        <v>0</v>
      </c>
      <c r="E1606" s="2">
        <v>0</v>
      </c>
      <c r="F1606" s="2">
        <v>0</v>
      </c>
      <c r="G1606" s="3">
        <f t="shared" si="70"/>
        <v>2533.5830000000005</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4157.1000000000004</v>
      </c>
      <c r="D1610" s="2">
        <v>0</v>
      </c>
      <c r="E1610" s="2">
        <v>0</v>
      </c>
      <c r="F1610" s="2">
        <v>0</v>
      </c>
      <c r="G1610" s="3">
        <f t="shared" si="70"/>
        <v>120.55590000000002</v>
      </c>
      <c r="H1610" s="3">
        <f t="shared" si="71"/>
        <v>0.1000000000003638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157.5</v>
      </c>
      <c r="D1612" s="2">
        <v>0</v>
      </c>
      <c r="E1612" s="2">
        <v>0</v>
      </c>
      <c r="F1612" s="2">
        <v>0</v>
      </c>
      <c r="G1612" s="3">
        <f t="shared" si="70"/>
        <v>4.8825000000000003</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16729.689999999999</v>
      </c>
      <c r="D1613" s="2">
        <v>0</v>
      </c>
      <c r="E1613" s="2">
        <v>0</v>
      </c>
      <c r="F1613" s="2">
        <v>0</v>
      </c>
      <c r="G1613" s="3">
        <f t="shared" si="70"/>
        <v>535.35007999999993</v>
      </c>
      <c r="H1613" s="3">
        <f t="shared" si="71"/>
        <v>0.31000000000130967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12293.81</v>
      </c>
      <c r="D1620" s="2">
        <v>0</v>
      </c>
      <c r="E1620" s="2">
        <v>0</v>
      </c>
      <c r="F1620" s="2">
        <v>0</v>
      </c>
      <c r="G1620" s="3">
        <f>B1620/1000*C1620</f>
        <v>479.45858999999996</v>
      </c>
      <c r="H1620" s="3">
        <f>ABS(C1620-ROUND(C1620,0))</f>
        <v>0.19000000000050932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67242.10999999987</v>
      </c>
      <c r="D1621" s="2">
        <v>0</v>
      </c>
      <c r="E1621" s="2">
        <v>0</v>
      </c>
      <c r="F1621" s="2">
        <v>0</v>
      </c>
      <c r="G1621" s="3">
        <f t="shared" si="70"/>
        <v>2689.6843999999946</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67242.11</v>
      </c>
      <c r="D1681" s="2">
        <v>0</v>
      </c>
      <c r="E1681" s="2">
        <v>0</v>
      </c>
      <c r="F1681" s="2">
        <v>0</v>
      </c>
      <c r="G1681" s="3">
        <f t="shared" si="70"/>
        <v>6724.2110000000002</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66386.75</v>
      </c>
      <c r="D1683" s="2">
        <v>0</v>
      </c>
      <c r="E1683" s="2">
        <v>0</v>
      </c>
      <c r="F1683" s="2">
        <v>0</v>
      </c>
      <c r="G1683" s="3">
        <f t="shared" si="70"/>
        <v>6771.4484999999995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855.36</v>
      </c>
      <c r="D1686" s="14">
        <v>0</v>
      </c>
      <c r="E1686" s="14">
        <v>0</v>
      </c>
      <c r="F1686" s="14">
        <v>0</v>
      </c>
      <c r="G1686" s="15">
        <f t="shared" si="70"/>
        <v>89.812799999999996</v>
      </c>
      <c r="H1686" s="15">
        <f t="shared" si="71"/>
        <v>0.36000000000001364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23034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734189.13</v>
      </c>
      <c r="I17" s="275">
        <f>'PR-RAS'!E6</f>
        <v>826269.36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735667.39</v>
      </c>
      <c r="I18" s="275">
        <f>'PR-RAS'!E152</f>
        <v>867456.84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1889.5500000000466</v>
      </c>
      <c r="I20" s="275">
        <f>'PR-RAS'!E650</f>
        <v>59806.719999999928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982024.60000000009</v>
      </c>
      <c r="I22" s="275">
        <f>BILANCA!E7</f>
        <v>966757.22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60453.09</v>
      </c>
      <c r="I23" s="275">
        <f>BILANCA!E69</f>
        <v>67827.210000000006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61815.88</v>
      </c>
      <c r="I24" s="275">
        <f>BILANCA!E177</f>
        <v>67245.14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980661.80999999994</v>
      </c>
      <c r="I25" s="275">
        <f>BILANCA!E251</f>
        <v>967339.29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738194.43</v>
      </c>
      <c r="I30" s="275">
        <f>'RAS-funkcijski'!E114</f>
        <v>884186.52999999991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738194.43</v>
      </c>
      <c r="I31" s="275">
        <f>'RAS-funkcijski'!E141</f>
        <v>884186.52999999991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31997.07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61812.85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67242.10999999987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67242.11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734189.13</v>
      </c>
      <c r="E6" s="60">
        <f>E7+E43+E49+E82+E106+E125+E134+E140</f>
        <v>826269.36</v>
      </c>
      <c r="F6" s="45">
        <f t="shared" ref="F6:F132" si="0">IF(D6&lt;&gt;0,IF(E6/D6&gt;=100,"&gt;&gt;100",E6/D6*100),"-")</f>
        <v>112.54175882445985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666899.1</v>
      </c>
      <c r="E49" s="60">
        <f>E50+E53+E58+E61+E64+E68+E71+E74+E77</f>
        <v>734168.71</v>
      </c>
      <c r="F49" s="45">
        <f t="shared" si="0"/>
        <v>110.08692469370554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666899.1</v>
      </c>
      <c r="E68" s="60">
        <f t="shared" si="11"/>
        <v>734168.71</v>
      </c>
      <c r="F68" s="45">
        <f t="shared" si="0"/>
        <v>110.08692469370554</v>
      </c>
    </row>
    <row r="69" spans="1:6" ht="12.75" customHeight="1" x14ac:dyDescent="0.2">
      <c r="A69" s="63" t="s">
        <v>141</v>
      </c>
      <c r="B69" s="64" t="s">
        <v>142</v>
      </c>
      <c r="C69" s="247" t="s">
        <v>141</v>
      </c>
      <c r="D69" s="194">
        <v>665754.9</v>
      </c>
      <c r="E69" s="194">
        <v>733566.12</v>
      </c>
      <c r="F69" s="45">
        <f t="shared" si="0"/>
        <v>110.18561335410372</v>
      </c>
    </row>
    <row r="70" spans="1:6" ht="24" x14ac:dyDescent="0.2">
      <c r="A70" s="63" t="s">
        <v>143</v>
      </c>
      <c r="B70" s="64" t="s">
        <v>144</v>
      </c>
      <c r="C70" s="247" t="s">
        <v>143</v>
      </c>
      <c r="D70" s="194">
        <v>1144.2</v>
      </c>
      <c r="E70" s="194">
        <v>602.59</v>
      </c>
      <c r="F70" s="45">
        <f t="shared" si="0"/>
        <v>52.66474392588708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549.88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549.88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549.88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2102.6400000000003</v>
      </c>
      <c r="E125" s="60">
        <f t="shared" si="22"/>
        <v>2642.6400000000003</v>
      </c>
      <c r="F125" s="45">
        <f t="shared" si="0"/>
        <v>125.68199977171555</v>
      </c>
    </row>
    <row r="126" spans="1:6" ht="12.75" customHeight="1" x14ac:dyDescent="0.2">
      <c r="A126" s="63">
        <v>661</v>
      </c>
      <c r="B126" s="65" t="s">
        <v>255</v>
      </c>
      <c r="C126" s="247" t="s">
        <v>256</v>
      </c>
      <c r="D126" s="60">
        <f t="shared" ref="D126:E126" si="23">SUM(D127:D128)</f>
        <v>2042.64</v>
      </c>
      <c r="E126" s="60">
        <f t="shared" si="23"/>
        <v>1982.64</v>
      </c>
      <c r="F126" s="45">
        <f t="shared" si="0"/>
        <v>97.062624838444364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2042.64</v>
      </c>
      <c r="E128" s="194">
        <v>1982.64</v>
      </c>
      <c r="F128" s="45">
        <f t="shared" si="0"/>
        <v>97.062624838444364</v>
      </c>
    </row>
    <row r="129" spans="1:6" ht="36" x14ac:dyDescent="0.2">
      <c r="A129" s="63">
        <v>663</v>
      </c>
      <c r="B129" s="182" t="s">
        <v>261</v>
      </c>
      <c r="C129" s="247" t="s">
        <v>262</v>
      </c>
      <c r="D129" s="60">
        <f t="shared" ref="D129:E129" si="24">SUM(D130:D133)</f>
        <v>60</v>
      </c>
      <c r="E129" s="60">
        <f t="shared" si="24"/>
        <v>660</v>
      </c>
      <c r="F129" s="45">
        <f t="shared" si="0"/>
        <v>1100</v>
      </c>
    </row>
    <row r="130" spans="1:6" ht="12.75" customHeight="1" x14ac:dyDescent="0.2">
      <c r="A130" s="63">
        <v>6631</v>
      </c>
      <c r="B130" s="65" t="s">
        <v>263</v>
      </c>
      <c r="C130" s="247" t="s">
        <v>264</v>
      </c>
      <c r="D130" s="194">
        <v>60</v>
      </c>
      <c r="E130" s="194">
        <v>660</v>
      </c>
      <c r="F130" s="45">
        <f t="shared" si="0"/>
        <v>1100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64637.51</v>
      </c>
      <c r="E134" s="60">
        <f t="shared" si="25"/>
        <v>89458.010000000009</v>
      </c>
      <c r="F134" s="45">
        <f t="shared" ref="F134:F229" si="26">IF(D134&lt;&gt;0,IF(E134/D134&gt;=100,"&gt;&gt;100",E134/D134*100),"-")</f>
        <v>138.39952993238757</v>
      </c>
    </row>
    <row r="135" spans="1:6" ht="24" x14ac:dyDescent="0.2">
      <c r="A135" s="63">
        <v>671</v>
      </c>
      <c r="B135" s="182" t="s">
        <v>273</v>
      </c>
      <c r="C135" s="247" t="s">
        <v>274</v>
      </c>
      <c r="D135" s="60">
        <f t="shared" ref="D135:E135" si="27">SUM(D136:D138)</f>
        <v>64637.51</v>
      </c>
      <c r="E135" s="60">
        <f t="shared" si="27"/>
        <v>89458.010000000009</v>
      </c>
      <c r="F135" s="45">
        <f t="shared" si="26"/>
        <v>138.39952993238757</v>
      </c>
    </row>
    <row r="136" spans="1:6" ht="12.75" customHeight="1" x14ac:dyDescent="0.2">
      <c r="A136" s="63">
        <v>6711</v>
      </c>
      <c r="B136" s="65" t="s">
        <v>275</v>
      </c>
      <c r="C136" s="247" t="s">
        <v>276</v>
      </c>
      <c r="D136" s="194">
        <v>62615.11</v>
      </c>
      <c r="E136" s="194">
        <v>73433.41</v>
      </c>
      <c r="F136" s="45">
        <f t="shared" si="26"/>
        <v>117.27745906698878</v>
      </c>
    </row>
    <row r="137" spans="1:6" ht="24" x14ac:dyDescent="0.2">
      <c r="A137" s="63">
        <v>6712</v>
      </c>
      <c r="B137" s="182" t="s">
        <v>277</v>
      </c>
      <c r="C137" s="247" t="s">
        <v>278</v>
      </c>
      <c r="D137" s="194">
        <v>2022.4</v>
      </c>
      <c r="E137" s="194">
        <v>16024.6</v>
      </c>
      <c r="F137" s="45">
        <f t="shared" si="26"/>
        <v>792.35561708860757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735667.39</v>
      </c>
      <c r="E152" s="60">
        <f>E153+E164+E202+E221+E230+E262+E273</f>
        <v>867456.84</v>
      </c>
      <c r="F152" s="45">
        <f t="shared" si="26"/>
        <v>117.91427101315446</v>
      </c>
    </row>
    <row r="153" spans="1:6" ht="12.75" customHeight="1" x14ac:dyDescent="0.2">
      <c r="A153" s="63">
        <v>31</v>
      </c>
      <c r="B153" s="64" t="s">
        <v>308</v>
      </c>
      <c r="C153" s="247" t="s">
        <v>3</v>
      </c>
      <c r="D153" s="60">
        <f t="shared" ref="D153:E153" si="30">D154+D159+D160</f>
        <v>631240.37</v>
      </c>
      <c r="E153" s="60">
        <f t="shared" si="30"/>
        <v>758865.67</v>
      </c>
      <c r="F153" s="45">
        <f t="shared" si="26"/>
        <v>120.21817774424028</v>
      </c>
    </row>
    <row r="154" spans="1:6" ht="12.75" customHeight="1" x14ac:dyDescent="0.2">
      <c r="A154" s="63">
        <v>311</v>
      </c>
      <c r="B154" s="64" t="s">
        <v>309</v>
      </c>
      <c r="C154" s="247" t="s">
        <v>310</v>
      </c>
      <c r="D154" s="60">
        <f t="shared" ref="D154:E154" si="31">SUM(D155:D158)</f>
        <v>525699.87</v>
      </c>
      <c r="E154" s="60">
        <f t="shared" si="31"/>
        <v>628893.13</v>
      </c>
      <c r="F154" s="45">
        <f t="shared" si="26"/>
        <v>119.62969098698846</v>
      </c>
    </row>
    <row r="155" spans="1:6" ht="12.75" customHeight="1" x14ac:dyDescent="0.2">
      <c r="A155" s="63">
        <v>3111</v>
      </c>
      <c r="B155" s="64" t="s">
        <v>311</v>
      </c>
      <c r="C155" s="247" t="s">
        <v>312</v>
      </c>
      <c r="D155" s="194">
        <v>525699.87</v>
      </c>
      <c r="E155" s="194">
        <v>619070.75</v>
      </c>
      <c r="F155" s="45">
        <f t="shared" si="26"/>
        <v>117.76125225216434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9822.3799999999992</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18800</v>
      </c>
      <c r="E159" s="194">
        <v>25932.91</v>
      </c>
      <c r="F159" s="45">
        <f t="shared" si="26"/>
        <v>137.94101063829785</v>
      </c>
    </row>
    <row r="160" spans="1:6" ht="12.75" customHeight="1" x14ac:dyDescent="0.2">
      <c r="A160" s="63">
        <v>313</v>
      </c>
      <c r="B160" s="65" t="s">
        <v>321</v>
      </c>
      <c r="C160" s="247" t="s">
        <v>322</v>
      </c>
      <c r="D160" s="60">
        <f t="shared" ref="D160:E160" si="32">SUM(D161:D163)</f>
        <v>86740.5</v>
      </c>
      <c r="E160" s="60">
        <f t="shared" si="32"/>
        <v>104039.63</v>
      </c>
      <c r="F160" s="45">
        <f t="shared" si="26"/>
        <v>119.94354424980258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86740.5</v>
      </c>
      <c r="E162" s="194">
        <v>104039.63</v>
      </c>
      <c r="F162" s="45">
        <f t="shared" si="26"/>
        <v>119.94354424980258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100089.8</v>
      </c>
      <c r="E164" s="60">
        <f>E165+E170+E178+E188+E189+E194</f>
        <v>104296.55999999998</v>
      </c>
      <c r="F164" s="45">
        <f t="shared" si="26"/>
        <v>104.20298571882446</v>
      </c>
    </row>
    <row r="165" spans="1:6" ht="12.75" customHeight="1" x14ac:dyDescent="0.2">
      <c r="A165" s="63">
        <v>321</v>
      </c>
      <c r="B165" s="64" t="s">
        <v>331</v>
      </c>
      <c r="C165" s="247" t="s">
        <v>332</v>
      </c>
      <c r="D165" s="60">
        <f t="shared" ref="D165:E165" si="33">SUM(D166:D169)</f>
        <v>36145.520000000004</v>
      </c>
      <c r="E165" s="60">
        <f t="shared" si="33"/>
        <v>30471.360000000001</v>
      </c>
      <c r="F165" s="45">
        <f t="shared" si="26"/>
        <v>84.301899654507665</v>
      </c>
    </row>
    <row r="166" spans="1:6" ht="12.75" customHeight="1" x14ac:dyDescent="0.2">
      <c r="A166" s="63">
        <v>3211</v>
      </c>
      <c r="B166" s="64" t="s">
        <v>333</v>
      </c>
      <c r="C166" s="247" t="s">
        <v>334</v>
      </c>
      <c r="D166" s="194">
        <v>13262.98</v>
      </c>
      <c r="E166" s="194">
        <v>4926.75</v>
      </c>
      <c r="F166" s="45">
        <f t="shared" si="26"/>
        <v>37.146629188915313</v>
      </c>
    </row>
    <row r="167" spans="1:6" ht="12.75" customHeight="1" x14ac:dyDescent="0.2">
      <c r="A167" s="63">
        <v>3212</v>
      </c>
      <c r="B167" s="64" t="s">
        <v>335</v>
      </c>
      <c r="C167" s="247" t="s">
        <v>336</v>
      </c>
      <c r="D167" s="194">
        <v>21297.040000000001</v>
      </c>
      <c r="E167" s="194">
        <v>24101.66</v>
      </c>
      <c r="F167" s="45">
        <f t="shared" si="26"/>
        <v>113.16906011351813</v>
      </c>
    </row>
    <row r="168" spans="1:6" ht="12.75" customHeight="1" x14ac:dyDescent="0.2">
      <c r="A168" s="63">
        <v>3213</v>
      </c>
      <c r="B168" s="64" t="s">
        <v>337</v>
      </c>
      <c r="C168" s="247" t="s">
        <v>338</v>
      </c>
      <c r="D168" s="194">
        <v>685</v>
      </c>
      <c r="E168" s="194">
        <v>904.75</v>
      </c>
      <c r="F168" s="45">
        <f t="shared" si="26"/>
        <v>132.0802919708029</v>
      </c>
    </row>
    <row r="169" spans="1:6" ht="12.75" customHeight="1" x14ac:dyDescent="0.2">
      <c r="A169" s="63">
        <v>3214</v>
      </c>
      <c r="B169" s="64" t="s">
        <v>339</v>
      </c>
      <c r="C169" s="247" t="s">
        <v>340</v>
      </c>
      <c r="D169" s="194">
        <v>900.5</v>
      </c>
      <c r="E169" s="194">
        <v>538.20000000000005</v>
      </c>
      <c r="F169" s="45">
        <f t="shared" si="26"/>
        <v>59.766796224319826</v>
      </c>
    </row>
    <row r="170" spans="1:6" ht="12.75" customHeight="1" x14ac:dyDescent="0.2">
      <c r="A170" s="63">
        <v>322</v>
      </c>
      <c r="B170" s="64" t="s">
        <v>341</v>
      </c>
      <c r="C170" s="247" t="s">
        <v>342</v>
      </c>
      <c r="D170" s="60">
        <f t="shared" ref="D170:E170" si="34">SUM(D171:D177)</f>
        <v>35382.26</v>
      </c>
      <c r="E170" s="60">
        <f t="shared" si="34"/>
        <v>38181.29</v>
      </c>
      <c r="F170" s="45">
        <f t="shared" si="26"/>
        <v>107.9108287599492</v>
      </c>
    </row>
    <row r="171" spans="1:6" ht="12.75" customHeight="1" x14ac:dyDescent="0.2">
      <c r="A171" s="63">
        <v>3221</v>
      </c>
      <c r="B171" s="64" t="s">
        <v>343</v>
      </c>
      <c r="C171" s="247" t="s">
        <v>344</v>
      </c>
      <c r="D171" s="194">
        <v>3540.36</v>
      </c>
      <c r="E171" s="194">
        <v>5216.13</v>
      </c>
      <c r="F171" s="45">
        <f t="shared" si="26"/>
        <v>147.33332203504727</v>
      </c>
    </row>
    <row r="172" spans="1:6" ht="12.75" customHeight="1" x14ac:dyDescent="0.2">
      <c r="A172" s="63">
        <v>3222</v>
      </c>
      <c r="B172" s="64" t="s">
        <v>345</v>
      </c>
      <c r="C172" s="247" t="s">
        <v>346</v>
      </c>
      <c r="D172" s="194">
        <v>16868.16</v>
      </c>
      <c r="E172" s="194">
        <v>18330.95</v>
      </c>
      <c r="F172" s="45">
        <f t="shared" si="26"/>
        <v>108.67190019539773</v>
      </c>
    </row>
    <row r="173" spans="1:6" ht="12.75" customHeight="1" x14ac:dyDescent="0.2">
      <c r="A173" s="63">
        <v>3223</v>
      </c>
      <c r="B173" s="65" t="s">
        <v>347</v>
      </c>
      <c r="C173" s="247" t="s">
        <v>348</v>
      </c>
      <c r="D173" s="194">
        <v>13722.24</v>
      </c>
      <c r="E173" s="194">
        <v>13417.47</v>
      </c>
      <c r="F173" s="45">
        <f t="shared" si="26"/>
        <v>97.779006925982927</v>
      </c>
    </row>
    <row r="174" spans="1:6" ht="12.75" customHeight="1" x14ac:dyDescent="0.2">
      <c r="A174" s="63">
        <v>3224</v>
      </c>
      <c r="B174" s="65" t="s">
        <v>349</v>
      </c>
      <c r="C174" s="247" t="s">
        <v>350</v>
      </c>
      <c r="D174" s="194">
        <v>1024.49</v>
      </c>
      <c r="E174" s="194">
        <v>497.03</v>
      </c>
      <c r="F174" s="45">
        <f t="shared" si="26"/>
        <v>48.514870813770749</v>
      </c>
    </row>
    <row r="175" spans="1:6" ht="12.75" customHeight="1" x14ac:dyDescent="0.2">
      <c r="A175" s="63">
        <v>3225</v>
      </c>
      <c r="B175" s="65" t="s">
        <v>351</v>
      </c>
      <c r="C175" s="247" t="s">
        <v>352</v>
      </c>
      <c r="D175" s="194">
        <v>73.010000000000005</v>
      </c>
      <c r="E175" s="194">
        <v>649.46</v>
      </c>
      <c r="F175" s="45">
        <f t="shared" si="26"/>
        <v>889.54937679769887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154</v>
      </c>
      <c r="E177" s="194">
        <v>70.25</v>
      </c>
      <c r="F177" s="45">
        <f t="shared" si="26"/>
        <v>45.616883116883116</v>
      </c>
    </row>
    <row r="178" spans="1:6" ht="12.75" customHeight="1" x14ac:dyDescent="0.2">
      <c r="A178" s="63">
        <v>323</v>
      </c>
      <c r="B178" s="65" t="s">
        <v>357</v>
      </c>
      <c r="C178" s="247" t="s">
        <v>358</v>
      </c>
      <c r="D178" s="60">
        <f t="shared" ref="D178:E178" si="35">SUM(D179:D187)</f>
        <v>22465.79</v>
      </c>
      <c r="E178" s="60">
        <f t="shared" si="35"/>
        <v>25135.01</v>
      </c>
      <c r="F178" s="45">
        <f t="shared" si="26"/>
        <v>111.88126480306278</v>
      </c>
    </row>
    <row r="179" spans="1:6" ht="12.75" customHeight="1" x14ac:dyDescent="0.2">
      <c r="A179" s="63">
        <v>3231</v>
      </c>
      <c r="B179" s="65" t="s">
        <v>359</v>
      </c>
      <c r="C179" s="247" t="s">
        <v>360</v>
      </c>
      <c r="D179" s="194">
        <v>4087.06</v>
      </c>
      <c r="E179" s="194">
        <v>6800.98</v>
      </c>
      <c r="F179" s="45">
        <f t="shared" si="26"/>
        <v>166.40274427094292</v>
      </c>
    </row>
    <row r="180" spans="1:6" ht="12.75" customHeight="1" x14ac:dyDescent="0.2">
      <c r="A180" s="63">
        <v>3232</v>
      </c>
      <c r="B180" s="65" t="s">
        <v>361</v>
      </c>
      <c r="C180" s="247" t="s">
        <v>362</v>
      </c>
      <c r="D180" s="194">
        <v>9789.3700000000008</v>
      </c>
      <c r="E180" s="194">
        <v>7128.78</v>
      </c>
      <c r="F180" s="45">
        <f t="shared" si="26"/>
        <v>72.821642250727052</v>
      </c>
    </row>
    <row r="181" spans="1:6" ht="12.75" customHeight="1" x14ac:dyDescent="0.2">
      <c r="A181" s="63">
        <v>3233</v>
      </c>
      <c r="B181" s="65" t="s">
        <v>363</v>
      </c>
      <c r="C181" s="247" t="s">
        <v>364</v>
      </c>
      <c r="D181" s="194">
        <v>0</v>
      </c>
      <c r="E181" s="194">
        <v>940</v>
      </c>
      <c r="F181" s="45" t="str">
        <f t="shared" si="26"/>
        <v>-</v>
      </c>
    </row>
    <row r="182" spans="1:6" ht="12.75" customHeight="1" x14ac:dyDescent="0.2">
      <c r="A182" s="63">
        <v>3234</v>
      </c>
      <c r="B182" s="65" t="s">
        <v>365</v>
      </c>
      <c r="C182" s="247" t="s">
        <v>366</v>
      </c>
      <c r="D182" s="194">
        <v>2221.67</v>
      </c>
      <c r="E182" s="194">
        <v>2380.8000000000002</v>
      </c>
      <c r="F182" s="45">
        <f t="shared" si="26"/>
        <v>107.16262991353351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2995.1</v>
      </c>
      <c r="E184" s="194">
        <v>2858.43</v>
      </c>
      <c r="F184" s="45">
        <f t="shared" si="26"/>
        <v>95.43688023772161</v>
      </c>
    </row>
    <row r="185" spans="1:6" ht="12.75" customHeight="1" x14ac:dyDescent="0.2">
      <c r="A185" s="63">
        <v>3237</v>
      </c>
      <c r="B185" s="64" t="s">
        <v>371</v>
      </c>
      <c r="C185" s="247" t="s">
        <v>372</v>
      </c>
      <c r="D185" s="194">
        <v>215</v>
      </c>
      <c r="E185" s="194">
        <v>2242.5</v>
      </c>
      <c r="F185" s="45">
        <f t="shared" si="26"/>
        <v>1043.0232558139535</v>
      </c>
    </row>
    <row r="186" spans="1:6" ht="12.75" customHeight="1" x14ac:dyDescent="0.2">
      <c r="A186" s="63">
        <v>3238</v>
      </c>
      <c r="B186" s="64" t="s">
        <v>373</v>
      </c>
      <c r="C186" s="247" t="s">
        <v>374</v>
      </c>
      <c r="D186" s="194">
        <v>2914.59</v>
      </c>
      <c r="E186" s="194">
        <v>2783.52</v>
      </c>
      <c r="F186" s="45">
        <f t="shared" si="26"/>
        <v>95.502969542885964</v>
      </c>
    </row>
    <row r="187" spans="1:6" ht="12.75" customHeight="1" x14ac:dyDescent="0.2">
      <c r="A187" s="63">
        <v>3239</v>
      </c>
      <c r="B187" s="64" t="s">
        <v>375</v>
      </c>
      <c r="C187" s="247" t="s">
        <v>376</v>
      </c>
      <c r="D187" s="194">
        <v>243</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6096.23</v>
      </c>
      <c r="E194" s="60">
        <f t="shared" si="36"/>
        <v>10508.9</v>
      </c>
      <c r="F194" s="45">
        <f t="shared" si="26"/>
        <v>172.38358788956452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557</v>
      </c>
      <c r="E197" s="194">
        <v>40</v>
      </c>
      <c r="F197" s="45">
        <f t="shared" si="26"/>
        <v>7.1813285457809695</v>
      </c>
    </row>
    <row r="198" spans="1:6" ht="12.75" customHeight="1" x14ac:dyDescent="0.2">
      <c r="A198" s="63">
        <v>3294</v>
      </c>
      <c r="B198" s="64" t="s">
        <v>397</v>
      </c>
      <c r="C198" s="247" t="s">
        <v>398</v>
      </c>
      <c r="D198" s="194">
        <v>233.09</v>
      </c>
      <c r="E198" s="194">
        <v>265</v>
      </c>
      <c r="F198" s="45">
        <f t="shared" si="26"/>
        <v>113.68999099060449</v>
      </c>
    </row>
    <row r="199" spans="1:6" ht="12.75" customHeight="1" x14ac:dyDescent="0.2">
      <c r="A199" s="63">
        <v>3295</v>
      </c>
      <c r="B199" s="64" t="s">
        <v>399</v>
      </c>
      <c r="C199" s="247" t="s">
        <v>400</v>
      </c>
      <c r="D199" s="194">
        <v>2078.6</v>
      </c>
      <c r="E199" s="194">
        <v>2818.94</v>
      </c>
      <c r="F199" s="45">
        <f t="shared" si="26"/>
        <v>135.61724237467527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3227.54</v>
      </c>
      <c r="E201" s="194">
        <v>7384.96</v>
      </c>
      <c r="F201" s="45">
        <f t="shared" si="26"/>
        <v>228.81079707765048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4170.72</v>
      </c>
      <c r="E262" s="60">
        <f t="shared" si="55"/>
        <v>4137.1099999999997</v>
      </c>
      <c r="F262" s="45">
        <f t="shared" ref="F262:F268" si="56">IF(D262&lt;&gt;0,IF(E262/D262&gt;=100,"&gt;&gt;100",E262/D262*100),"-")</f>
        <v>99.194143936778289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4170.72</v>
      </c>
      <c r="E269" s="60">
        <f t="shared" si="58"/>
        <v>4137.1099999999997</v>
      </c>
      <c r="F269" s="45">
        <f t="shared" ref="F269:F272" si="59">IF(D269&lt;&gt;0,IF(E269/D269&gt;=100,"&gt;&gt;100",E269/D269*100),"-")</f>
        <v>99.194143936778289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4170.72</v>
      </c>
      <c r="E271" s="194">
        <v>4137.1099999999997</v>
      </c>
      <c r="F271" s="45">
        <f t="shared" si="59"/>
        <v>99.194143936778289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166.5</v>
      </c>
      <c r="E273" s="60">
        <f t="shared" si="60"/>
        <v>157.5</v>
      </c>
      <c r="F273" s="45">
        <f t="shared" ref="F273:F277" si="61">IF(D273&lt;&gt;0,IF(E273/D273&gt;=100,"&gt;&gt;100",E273/D273*100),"-")</f>
        <v>94.594594594594597</v>
      </c>
    </row>
    <row r="274" spans="1:6" ht="12.75" customHeight="1" x14ac:dyDescent="0.2">
      <c r="A274" s="63">
        <v>381</v>
      </c>
      <c r="B274" s="64" t="s">
        <v>540</v>
      </c>
      <c r="C274" s="247" t="s">
        <v>541</v>
      </c>
      <c r="D274" s="60">
        <f t="shared" ref="D274:E274" si="62">SUM(D275:D277)</f>
        <v>166.5</v>
      </c>
      <c r="E274" s="60">
        <f t="shared" si="62"/>
        <v>157.5</v>
      </c>
      <c r="F274" s="45">
        <f t="shared" si="61"/>
        <v>94.594594594594597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166.5</v>
      </c>
      <c r="E276" s="194">
        <v>157.5</v>
      </c>
      <c r="F276" s="45">
        <f t="shared" si="61"/>
        <v>94.594594594594597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735667.39</v>
      </c>
      <c r="E299" s="60">
        <f>E152-E297+E298</f>
        <v>867456.84</v>
      </c>
      <c r="F299" s="45">
        <f t="shared" si="68"/>
        <v>117.91427101315446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1478.2600000000093</v>
      </c>
      <c r="E301" s="60">
        <f>IF(E299&gt;=E6,E299-E6,0)</f>
        <v>41187.479999999981</v>
      </c>
      <c r="F301" s="45">
        <f t="shared" si="68"/>
        <v>2786.2135213020524</v>
      </c>
    </row>
    <row r="302" spans="1:6" ht="12.75" customHeight="1" x14ac:dyDescent="0.2">
      <c r="A302" s="63">
        <v>92211</v>
      </c>
      <c r="B302" s="64" t="s">
        <v>596</v>
      </c>
      <c r="C302" s="247" t="s">
        <v>597</v>
      </c>
      <c r="D302" s="194">
        <v>107629.44</v>
      </c>
      <c r="E302" s="194">
        <v>103634.58</v>
      </c>
      <c r="F302" s="45">
        <f t="shared" si="68"/>
        <v>96.288320370337331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526.76</v>
      </c>
      <c r="E304" s="194">
        <v>60388.79</v>
      </c>
      <c r="F304" s="45" t="str">
        <f t="shared" si="68"/>
        <v>&gt;&gt;100</v>
      </c>
    </row>
    <row r="305" spans="1:6" ht="12" x14ac:dyDescent="0.2">
      <c r="A305" s="63">
        <v>9661</v>
      </c>
      <c r="B305" s="220" t="s">
        <v>602</v>
      </c>
      <c r="C305" s="247" t="s">
        <v>603</v>
      </c>
      <c r="D305" s="194">
        <v>526.76</v>
      </c>
      <c r="E305" s="194">
        <v>1038.73</v>
      </c>
      <c r="F305" s="45">
        <f t="shared" si="68"/>
        <v>197.19226972435266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2527.04</v>
      </c>
      <c r="E360" s="60">
        <f t="shared" si="86"/>
        <v>16729.689999999999</v>
      </c>
      <c r="F360" s="45">
        <f t="shared" si="72"/>
        <v>662.02711472711155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2527.04</v>
      </c>
      <c r="E373" s="60">
        <f t="shared" si="90"/>
        <v>16729.689999999999</v>
      </c>
      <c r="F373" s="45">
        <f t="shared" si="72"/>
        <v>662.02711472711155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1329.9</v>
      </c>
      <c r="E379" s="60">
        <f t="shared" si="92"/>
        <v>15944.6</v>
      </c>
      <c r="F379" s="45">
        <f t="shared" si="72"/>
        <v>1198.9322505451537</v>
      </c>
    </row>
    <row r="380" spans="1:6" ht="12.75" customHeight="1" x14ac:dyDescent="0.2">
      <c r="A380" s="63">
        <v>4221</v>
      </c>
      <c r="B380" s="64" t="s">
        <v>647</v>
      </c>
      <c r="C380" s="247" t="s">
        <v>739</v>
      </c>
      <c r="D380" s="194">
        <v>1026</v>
      </c>
      <c r="E380" s="194">
        <v>8732.5</v>
      </c>
      <c r="F380" s="45">
        <f t="shared" si="72"/>
        <v>851.12085769980513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303.89999999999998</v>
      </c>
      <c r="E386" s="194">
        <v>7212.1</v>
      </c>
      <c r="F386" s="45">
        <f t="shared" si="72"/>
        <v>2373.1819677525505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1197.1400000000001</v>
      </c>
      <c r="E393" s="60">
        <f t="shared" si="94"/>
        <v>785.09</v>
      </c>
      <c r="F393" s="45">
        <f t="shared" si="72"/>
        <v>65.580466779156993</v>
      </c>
    </row>
    <row r="394" spans="1:6" ht="12.75" customHeight="1" x14ac:dyDescent="0.2">
      <c r="A394" s="63">
        <v>4241</v>
      </c>
      <c r="B394" s="64" t="s">
        <v>756</v>
      </c>
      <c r="C394" s="247" t="s">
        <v>757</v>
      </c>
      <c r="D394" s="194">
        <v>1197.1400000000001</v>
      </c>
      <c r="E394" s="194">
        <v>785.09</v>
      </c>
      <c r="F394" s="45">
        <f t="shared" si="72"/>
        <v>65.580466779156993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2527.04</v>
      </c>
      <c r="E418" s="60">
        <f t="shared" si="102"/>
        <v>16729.689999999999</v>
      </c>
      <c r="F418" s="45">
        <f t="shared" si="72"/>
        <v>662.02711472711155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105513.69</v>
      </c>
      <c r="E420" s="194">
        <v>105524.13</v>
      </c>
      <c r="F420" s="45">
        <f t="shared" si="72"/>
        <v>100.00989445066324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734189.13</v>
      </c>
      <c r="E422" s="60">
        <f>E6+E308</f>
        <v>826269.36</v>
      </c>
      <c r="F422" s="45">
        <f t="shared" si="72"/>
        <v>112.54175882445985</v>
      </c>
    </row>
    <row r="423" spans="1:6" ht="12.75" customHeight="1" x14ac:dyDescent="0.2">
      <c r="A423" s="63" t="s">
        <v>581</v>
      </c>
      <c r="B423" s="64" t="s">
        <v>804</v>
      </c>
      <c r="C423" s="247" t="s">
        <v>805</v>
      </c>
      <c r="D423" s="60">
        <f t="shared" ref="D423:E423" si="103">D299+D360</f>
        <v>738194.43</v>
      </c>
      <c r="E423" s="60">
        <f t="shared" si="103"/>
        <v>884186.52999999991</v>
      </c>
      <c r="F423" s="45">
        <f t="shared" si="72"/>
        <v>119.77691703796786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4005.3000000000466</v>
      </c>
      <c r="E425" s="60">
        <f t="shared" si="105"/>
        <v>57917.169999999925</v>
      </c>
      <c r="F425" s="45">
        <f t="shared" si="72"/>
        <v>1446.0132824008003</v>
      </c>
    </row>
    <row r="426" spans="1:6" ht="12.75" customHeight="1" x14ac:dyDescent="0.2">
      <c r="A426" s="251" t="s">
        <v>810</v>
      </c>
      <c r="B426" s="183" t="s">
        <v>811</v>
      </c>
      <c r="C426" s="252" t="s">
        <v>812</v>
      </c>
      <c r="D426" s="60">
        <f t="shared" ref="D426:E426" si="106">IF(D302-D303+D419-D420&gt;=0,D302-D303+D419-D420,0)</f>
        <v>2115.75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1889.5500000000029</v>
      </c>
      <c r="F427" s="45" t="str">
        <f t="shared" si="72"/>
        <v>-</v>
      </c>
    </row>
    <row r="428" spans="1:6" ht="24" x14ac:dyDescent="0.2">
      <c r="A428" s="249" t="s">
        <v>815</v>
      </c>
      <c r="B428" s="243" t="s">
        <v>816</v>
      </c>
      <c r="C428" s="250" t="s">
        <v>817</v>
      </c>
      <c r="D428" s="81">
        <f t="shared" ref="D428:E428" si="108">D304+D421</f>
        <v>526.76</v>
      </c>
      <c r="E428" s="81">
        <f t="shared" si="108"/>
        <v>60388.79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734189.13</v>
      </c>
      <c r="E643" s="60">
        <f>E422+E430</f>
        <v>826269.36</v>
      </c>
      <c r="F643" s="45">
        <f t="shared" si="109"/>
        <v>112.54175882445985</v>
      </c>
    </row>
    <row r="644" spans="1:6" ht="12.75" customHeight="1" x14ac:dyDescent="0.2">
      <c r="A644" s="63" t="s">
        <v>581</v>
      </c>
      <c r="B644" s="64" t="s">
        <v>1237</v>
      </c>
      <c r="C644" s="247" t="s">
        <v>1238</v>
      </c>
      <c r="D644" s="60">
        <f>D423+D535</f>
        <v>738194.43</v>
      </c>
      <c r="E644" s="60">
        <f>E423+E535</f>
        <v>884186.52999999991</v>
      </c>
      <c r="F644" s="45">
        <f t="shared" si="109"/>
        <v>119.77691703796786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4005.3000000000466</v>
      </c>
      <c r="E646" s="60">
        <f t="shared" si="164"/>
        <v>57917.169999999925</v>
      </c>
      <c r="F646" s="45">
        <f t="shared" si="109"/>
        <v>1446.0132824008003</v>
      </c>
    </row>
    <row r="647" spans="1:6" ht="24" x14ac:dyDescent="0.2">
      <c r="A647" s="251" t="s">
        <v>1243</v>
      </c>
      <c r="B647" s="64" t="s">
        <v>1244</v>
      </c>
      <c r="C647" s="252" t="s">
        <v>1243</v>
      </c>
      <c r="D647" s="60">
        <f>IF(D426-D427+D641-D642&gt;=0,D426-D427+D641-D642,0)</f>
        <v>2115.75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1889.5500000000029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1889.5500000000466</v>
      </c>
      <c r="E650" s="60">
        <f t="shared" si="166"/>
        <v>59806.719999999928</v>
      </c>
      <c r="F650" s="45">
        <f t="shared" si="109"/>
        <v>3165.1303220342652</v>
      </c>
    </row>
    <row r="651" spans="1:6" ht="24" x14ac:dyDescent="0.2">
      <c r="A651" s="249" t="s">
        <v>1251</v>
      </c>
      <c r="B651" s="184" t="s">
        <v>1252</v>
      </c>
      <c r="C651" s="250" t="s">
        <v>1251</v>
      </c>
      <c r="D651" s="196">
        <v>54382.28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13564.76</v>
      </c>
      <c r="E654" s="194">
        <v>16822.34</v>
      </c>
      <c r="F654" s="45">
        <f t="shared" si="167"/>
        <v>124.01502127571737</v>
      </c>
    </row>
    <row r="655" spans="1:6" ht="12.75" customHeight="1" x14ac:dyDescent="0.2">
      <c r="A655" s="63" t="s">
        <v>1258</v>
      </c>
      <c r="B655" s="64" t="s">
        <v>1259</v>
      </c>
      <c r="C655" s="247" t="s">
        <v>1258</v>
      </c>
      <c r="D655" s="194">
        <v>13564.76</v>
      </c>
      <c r="E655" s="194">
        <v>16822.34</v>
      </c>
      <c r="F655" s="45">
        <f t="shared" si="167"/>
        <v>124.01502127571737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33</v>
      </c>
      <c r="F658" s="45">
        <f t="shared" si="167"/>
        <v>110.00000000000001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24</v>
      </c>
      <c r="F660" s="45">
        <f t="shared" si="167"/>
        <v>109.09090909090908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663099.9</v>
      </c>
      <c r="E683" s="192">
        <v>729926.12</v>
      </c>
      <c r="F683" s="71">
        <f t="shared" si="167"/>
        <v>110.07785101460578</v>
      </c>
    </row>
    <row r="684" spans="1:6" ht="24" x14ac:dyDescent="0.2">
      <c r="A684" s="70">
        <v>63613</v>
      </c>
      <c r="B684" s="182" t="s">
        <v>1317</v>
      </c>
      <c r="C684" s="278" t="s">
        <v>1318</v>
      </c>
      <c r="D684" s="192">
        <v>2655</v>
      </c>
      <c r="E684" s="192">
        <v>3640</v>
      </c>
      <c r="F684" s="71">
        <f t="shared" si="167"/>
        <v>137.09981167608288</v>
      </c>
    </row>
    <row r="685" spans="1:6" ht="24" x14ac:dyDescent="0.2">
      <c r="A685" s="63">
        <v>63622</v>
      </c>
      <c r="B685" s="244" t="s">
        <v>1319</v>
      </c>
      <c r="C685" s="247" t="s">
        <v>1320</v>
      </c>
      <c r="D685" s="194">
        <v>1144.2</v>
      </c>
      <c r="E685" s="194">
        <v>602.59</v>
      </c>
      <c r="F685" s="45">
        <f t="shared" si="167"/>
        <v>52.66474392588708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21297.040000000001</v>
      </c>
      <c r="E734" s="192">
        <v>24101.66</v>
      </c>
      <c r="F734" s="71">
        <f t="shared" si="167"/>
        <v>113.16906011351813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2323.9499999999998</v>
      </c>
      <c r="E736" s="194">
        <v>2123.8000000000002</v>
      </c>
      <c r="F736" s="45">
        <f t="shared" si="167"/>
        <v>91.387508337098495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2519.1799999999998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4170.72</v>
      </c>
      <c r="E855" s="194">
        <v>4137.1099999999997</v>
      </c>
      <c r="F855" s="45">
        <f t="shared" si="169"/>
        <v>99.194143936778289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1042477.6900000001</v>
      </c>
      <c r="E6" s="180">
        <f t="shared" si="0"/>
        <v>1034584.4299999999</v>
      </c>
      <c r="F6" s="181">
        <f t="shared" ref="F6:F298" si="1">IF(D6&gt;0,IF(E6/D6&gt;=100,"&gt;&gt;100",E6/D6*100),"-")</f>
        <v>99.242836554132865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982024.60000000009</v>
      </c>
      <c r="E7" s="79">
        <f t="shared" si="2"/>
        <v>966757.22</v>
      </c>
      <c r="F7" s="71">
        <f t="shared" si="1"/>
        <v>98.445315932004135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382.11</v>
      </c>
      <c r="E8" s="79">
        <f>E9+E10-E11</f>
        <v>382.11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382.11</v>
      </c>
      <c r="E9" s="192">
        <v>382.11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970692.8600000001</v>
      </c>
      <c r="E12" s="79">
        <f t="shared" si="3"/>
        <v>955425.48</v>
      </c>
      <c r="F12" s="71">
        <f t="shared" si="1"/>
        <v>98.427166755919046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941015.08000000007</v>
      </c>
      <c r="E13" s="79">
        <f t="shared" si="4"/>
        <v>924536.78</v>
      </c>
      <c r="F13" s="71">
        <f t="shared" si="1"/>
        <v>98.248880347379767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177715.71</v>
      </c>
      <c r="E14" s="192">
        <v>177715.71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1138475.3700000001</v>
      </c>
      <c r="E15" s="192">
        <v>1138475.3700000001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2073.79</v>
      </c>
      <c r="E17" s="192">
        <v>2073.79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377249.79</v>
      </c>
      <c r="E18" s="192">
        <v>393728.09</v>
      </c>
      <c r="F18" s="71">
        <f t="shared" si="1"/>
        <v>104.36800773301955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29145.380000000005</v>
      </c>
      <c r="E19" s="79">
        <f t="shared" si="5"/>
        <v>30115.579999999987</v>
      </c>
      <c r="F19" s="71">
        <f t="shared" si="1"/>
        <v>103.3288294748601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160024.26999999999</v>
      </c>
      <c r="E20" s="192">
        <v>158823</v>
      </c>
      <c r="F20" s="71">
        <f t="shared" si="1"/>
        <v>99.249320118754497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161.91999999999999</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19912.7</v>
      </c>
      <c r="E22" s="192">
        <v>19507.900000000001</v>
      </c>
      <c r="F22" s="71">
        <f t="shared" si="1"/>
        <v>97.967126507203943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2574.62</v>
      </c>
      <c r="E24" s="192">
        <v>2033.71</v>
      </c>
      <c r="F24" s="71">
        <f t="shared" si="1"/>
        <v>78.990686004148188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54913.68</v>
      </c>
      <c r="E25" s="192">
        <v>54913.68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13759.31</v>
      </c>
      <c r="E26" s="192">
        <v>20971.41</v>
      </c>
      <c r="F26" s="71">
        <f t="shared" si="1"/>
        <v>152.4161458677797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222201.12</v>
      </c>
      <c r="E28" s="192">
        <v>226134.12</v>
      </c>
      <c r="F28" s="71">
        <f t="shared" si="1"/>
        <v>101.77001808091697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532.39999999999418</v>
      </c>
      <c r="E35" s="79">
        <f t="shared" si="7"/>
        <v>773.12000000000262</v>
      </c>
      <c r="F35" s="71">
        <f t="shared" si="1"/>
        <v>145.21412471825903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45408.59</v>
      </c>
      <c r="E36" s="192">
        <v>46193.68</v>
      </c>
      <c r="F36" s="71">
        <f t="shared" si="1"/>
        <v>101.7289459989839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44876.19</v>
      </c>
      <c r="E40" s="192">
        <v>45420.56</v>
      </c>
      <c r="F40" s="71">
        <f t="shared" si="1"/>
        <v>101.21304861219278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37333.160000000003</v>
      </c>
      <c r="E54" s="192">
        <v>37982.620000000003</v>
      </c>
      <c r="F54" s="71">
        <f t="shared" si="1"/>
        <v>101.73963307686786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37333.160000000003</v>
      </c>
      <c r="E55" s="192">
        <v>37982.620000000003</v>
      </c>
      <c r="F55" s="71">
        <f t="shared" si="1"/>
        <v>101.73963307686786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10949.63</v>
      </c>
      <c r="E56" s="79">
        <f t="shared" si="11"/>
        <v>10949.63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10949.63</v>
      </c>
      <c r="E57" s="192">
        <v>10949.63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60453.09</v>
      </c>
      <c r="E69" s="79">
        <f>E70+E82+E88+E119+E135+E147+E165+E171</f>
        <v>67827.210000000006</v>
      </c>
      <c r="F69" s="71">
        <f t="shared" si="1"/>
        <v>112.19808615242002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66.19</v>
      </c>
      <c r="E82" s="79">
        <f>SUM(E83:E85)-E86+E87</f>
        <v>1862.21</v>
      </c>
      <c r="F82" s="71">
        <f t="shared" si="1"/>
        <v>2813.4310318779276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23.19</v>
      </c>
      <c r="E85" s="192">
        <v>23.19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43</v>
      </c>
      <c r="E87" s="192">
        <v>1839.02</v>
      </c>
      <c r="F87" s="71">
        <f t="shared" si="1"/>
        <v>4276.7906976744189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6004.62</v>
      </c>
      <c r="E147" s="79">
        <f t="shared" si="24"/>
        <v>65965</v>
      </c>
      <c r="F147" s="71">
        <f t="shared" si="1"/>
        <v>1098.5707671759412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59350.06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59350.06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526.76</v>
      </c>
      <c r="E161" s="192">
        <v>1038.73</v>
      </c>
      <c r="F161" s="71">
        <f t="shared" si="1"/>
        <v>197.19226972435266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5477.86</v>
      </c>
      <c r="E162" s="192">
        <v>5576.21</v>
      </c>
      <c r="F162" s="71">
        <f t="shared" si="1"/>
        <v>101.79540915613032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54382.28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54382.28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1042477.69</v>
      </c>
      <c r="E176" s="79">
        <f>E177+E251</f>
        <v>1034584.43</v>
      </c>
      <c r="F176" s="71">
        <f t="shared" si="1"/>
        <v>99.242836554132879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61815.88</v>
      </c>
      <c r="E177" s="79">
        <f>E178+E197+E203+E219+E247+E248</f>
        <v>67245.14</v>
      </c>
      <c r="F177" s="71">
        <f t="shared" si="1"/>
        <v>108.78295350644527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61769.85</v>
      </c>
      <c r="E178" s="79">
        <f>SUM(E179:E181)+E185+E186+SUM(E194:E196)</f>
        <v>66386.75</v>
      </c>
      <c r="F178" s="71">
        <f t="shared" si="1"/>
        <v>107.47435844509903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54138.32</v>
      </c>
      <c r="E179" s="192">
        <v>60047.55</v>
      </c>
      <c r="F179" s="71">
        <f t="shared" si="1"/>
        <v>110.91505979498442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7631.53</v>
      </c>
      <c r="E180" s="192">
        <v>6339.2</v>
      </c>
      <c r="F180" s="71">
        <f t="shared" si="1"/>
        <v>83.065912077918853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43</v>
      </c>
      <c r="E247" s="192">
        <v>855.36</v>
      </c>
      <c r="F247" s="71">
        <f>IF(D247&gt;0,IF(E247/D247&gt;=100,"&gt;&gt;100",E247/D247*100),"-")</f>
        <v>1989.2093023255813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3.03</v>
      </c>
      <c r="E248" s="79">
        <f t="shared" si="37"/>
        <v>3.03</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3.03</v>
      </c>
      <c r="E250" s="192">
        <v>3.03</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980661.80999999994</v>
      </c>
      <c r="E251" s="79">
        <f>+E252+E255-E264+E274+E291</f>
        <v>967339.29</v>
      </c>
      <c r="F251" s="71">
        <f t="shared" si="1"/>
        <v>98.641476616694206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982024.6</v>
      </c>
      <c r="E252" s="79">
        <f>E253-E254</f>
        <v>966757.22</v>
      </c>
      <c r="F252" s="71">
        <f t="shared" si="1"/>
        <v>98.445315932004149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982024.6</v>
      </c>
      <c r="E253" s="192">
        <v>966757.22</v>
      </c>
      <c r="F253" s="71">
        <f t="shared" si="1"/>
        <v>98.445315932004149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-1889.5500000000029</v>
      </c>
      <c r="E255" s="79">
        <f>E256-E260</f>
        <v>-59806.720000000001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103634.58</v>
      </c>
      <c r="E256" s="79">
        <f>SUM(E257:E259)</f>
        <v>45819.91</v>
      </c>
      <c r="F256" s="71">
        <f t="shared" si="1"/>
        <v>44.212954787870999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103634.58</v>
      </c>
      <c r="E257" s="192">
        <v>45819.91</v>
      </c>
      <c r="F257" s="71">
        <f t="shared" si="1"/>
        <v>44.212954787870999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105524.13</v>
      </c>
      <c r="E260" s="79">
        <f>SUM(E261:E263)</f>
        <v>105626.63</v>
      </c>
      <c r="F260" s="71">
        <f t="shared" si="1"/>
        <v>100.09713418153743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105524.13</v>
      </c>
      <c r="E262" s="192">
        <v>105626.63</v>
      </c>
      <c r="F262" s="71">
        <f t="shared" si="1"/>
        <v>100.09713418153743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526.76</v>
      </c>
      <c r="E274" s="79">
        <f>SUM(E275:E277)+SUM(E286:E290)</f>
        <v>60388.79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59350.06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59350.06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526.76</v>
      </c>
      <c r="E288" s="192">
        <v>1038.73</v>
      </c>
      <c r="F288" s="71">
        <f t="shared" si="39"/>
        <v>197.19226972435266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308446.09000000003</v>
      </c>
      <c r="E297" s="79">
        <f t="shared" si="42"/>
        <v>308446.09000000003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308446.09000000003</v>
      </c>
      <c r="E298" s="193">
        <v>308446.09000000003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6004.62</v>
      </c>
      <c r="E303" s="192">
        <v>65965</v>
      </c>
      <c r="F303" s="71">
        <f t="shared" si="43"/>
        <v>1098.5707671759412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43</v>
      </c>
      <c r="E308" s="192">
        <v>1839.02</v>
      </c>
      <c r="F308" s="71">
        <f t="shared" si="43"/>
        <v>4276.7906976744189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5477.86</v>
      </c>
      <c r="E335" s="192">
        <v>5576.21</v>
      </c>
      <c r="F335" s="71">
        <f t="shared" si="43"/>
        <v>101.79540915613032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61769.85</v>
      </c>
      <c r="E337" s="192">
        <v>66386.75</v>
      </c>
      <c r="F337" s="71">
        <f t="shared" si="43"/>
        <v>107.47435844509903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43</v>
      </c>
      <c r="E380" s="192">
        <v>855.36</v>
      </c>
      <c r="F380" s="71">
        <f t="shared" si="44"/>
        <v>1989.2093023255813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308446.09000000003</v>
      </c>
      <c r="E387" s="192">
        <v>308446.09000000003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738194.43</v>
      </c>
      <c r="E114" s="60">
        <f t="shared" si="22"/>
        <v>884186.52999999991</v>
      </c>
      <c r="F114" s="45">
        <f t="shared" si="1"/>
        <v>119.77691703796786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721326.27</v>
      </c>
      <c r="E115" s="60">
        <f t="shared" si="23"/>
        <v>865855.58</v>
      </c>
      <c r="F115" s="45">
        <f t="shared" si="1"/>
        <v>120.03660701280157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721326.27</v>
      </c>
      <c r="E117" s="194">
        <v>865855.58</v>
      </c>
      <c r="F117" s="45">
        <f t="shared" si="1"/>
        <v>120.03660701280157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16868.16</v>
      </c>
      <c r="E126" s="194">
        <v>18330.95</v>
      </c>
      <c r="F126" s="45">
        <f t="shared" si="1"/>
        <v>108.67190019539773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738194.43</v>
      </c>
      <c r="E141" s="81">
        <f t="shared" si="28"/>
        <v>884186.52999999991</v>
      </c>
      <c r="F141" s="61">
        <f t="shared" si="1"/>
        <v>119.77691703796786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31997.07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31997.07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31997.07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31997.07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61812.85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853063.19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823184.33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718861.74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100050.99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4157.1000000000004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114.5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16729.689999999999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13149.17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847633.93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818610.43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712952.51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101343.32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4157.1000000000004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16729.689999999999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12293.81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67242.10999999987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67242.11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66386.75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855.36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23034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C386ECF3FB4E46A8AF538B8C2DD38A" ma:contentTypeVersion="9" ma:contentTypeDescription="Create a new document." ma:contentTypeScope="" ma:versionID="71babc720073ea6f04be147fb69be000">
  <xsd:schema xmlns:xsd="http://www.w3.org/2001/XMLSchema" xmlns:xs="http://www.w3.org/2001/XMLSchema" xmlns:p="http://schemas.microsoft.com/office/2006/metadata/properties" xmlns:ns3="7e5b2fad-19f5-451b-9dad-4a16fac3bed1" targetNamespace="http://schemas.microsoft.com/office/2006/metadata/properties" ma:root="true" ma:fieldsID="dc40ad02c382e5d230a679b1295be4a7" ns3:_="">
    <xsd:import namespace="7e5b2fad-19f5-451b-9dad-4a16fac3bed1"/>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5b2fad-19f5-451b-9dad-4a16fac3b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50644E63-F812-4E53-B5A5-1330F198EB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5b2fad-19f5-451b-9dad-4a16fac3be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C84493-C632-4993-B89E-7C7F66CEE9A3}">
  <ds:schemaRefs>
    <ds:schemaRef ds:uri="7e5b2fad-19f5-451b-9dad-4a16fac3bed1"/>
    <ds:schemaRef ds:uri="http://schemas.microsoft.com/office/infopath/2007/PartnerControl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2026-01-28T10:05:00Z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0x01010064C386ECF3FB4E46A8AF538B8C2DD38A</vt:lpwstr>
  </property>
</Properties>
</file>